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Dropbox (BIWS)\BIWS-All-Courses\10-Fundamentals-2017-2020-Revision\02-Accounting-Concepts\02-15-NOLs-DTAs\"/>
    </mc:Choice>
  </mc:AlternateContent>
  <xr:revisionPtr revIDLastSave="0" documentId="13_ncr:1_{071907C0-6B0D-4383-A9AB-4988782C61FE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NOLs" sheetId="1" r:id="rId1"/>
    <sheet name="Detail" sheetId="3" r:id="rId2"/>
  </sheets>
  <externalReferences>
    <externalReference r:id="rId3"/>
  </externalReferences>
  <definedNames>
    <definedName name="Initial_Cash" localSheetId="1">[1]NOLs!$E$12</definedName>
    <definedName name="Initial_Cash">NOLs!$E$12</definedName>
    <definedName name="_xlnm.Print_Area" localSheetId="1">Detail!$A$1:$O$57</definedName>
    <definedName name="_xlnm.Print_Area" localSheetId="0">NOLs!$A$1:$Q$89</definedName>
    <definedName name="Share_Count" localSheetId="1">[1]NOLs!$E$10</definedName>
    <definedName name="Share_Count">NOLs!$E$10</definedName>
    <definedName name="Share_Price" localSheetId="1">[1]NOLs!$E$9</definedName>
    <definedName name="Share_Price">NOLs!$E$9</definedName>
    <definedName name="Tax_Rate" localSheetId="1">[1]NOLs!$E$7</definedName>
    <definedName name="Tax_Rate">NOLs!$E$7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3" i="1" l="1"/>
  <c r="K73" i="1" s="1"/>
  <c r="E51" i="1" l="1"/>
  <c r="I59" i="1"/>
  <c r="D75" i="1" l="1"/>
  <c r="E72" i="1"/>
  <c r="D72" i="1"/>
  <c r="E35" i="1" l="1"/>
  <c r="E61" i="1" s="1"/>
  <c r="P64" i="1"/>
  <c r="P67" i="1" s="1"/>
  <c r="O63" i="1"/>
  <c r="J57" i="1" s="1"/>
  <c r="K57" i="1" l="1"/>
  <c r="E32" i="1" l="1"/>
  <c r="P17" i="1" s="1"/>
  <c r="E27" i="1"/>
  <c r="E24" i="1"/>
  <c r="E58" i="1" s="1"/>
  <c r="O52" i="1"/>
  <c r="J72" i="1" s="1"/>
  <c r="O51" i="1"/>
  <c r="J55" i="1" s="1"/>
  <c r="E54" i="1"/>
  <c r="D55" i="1"/>
  <c r="P51" i="1" l="1"/>
  <c r="K55" i="1" s="1"/>
  <c r="P18" i="1"/>
  <c r="P52" i="1" s="1"/>
  <c r="K72" i="1" s="1"/>
  <c r="E38" i="1" l="1"/>
  <c r="O49" i="1"/>
  <c r="O66" i="1"/>
  <c r="J56" i="1" l="1"/>
  <c r="E62" i="1"/>
  <c r="P29" i="1" l="1"/>
  <c r="P49" i="1"/>
  <c r="K56" i="1" s="1"/>
  <c r="E19" i="1" l="1"/>
  <c r="E76" i="1" s="1"/>
  <c r="O72" i="1"/>
  <c r="J74" i="1" s="1"/>
  <c r="P73" i="1" l="1"/>
  <c r="K74" i="1" s="1"/>
  <c r="E57" i="1"/>
  <c r="E75" i="1" s="1"/>
  <c r="I75" i="1" l="1"/>
  <c r="E41" i="1" l="1"/>
  <c r="E68" i="1" l="1"/>
  <c r="P75" i="1"/>
  <c r="O74" i="1"/>
  <c r="J79" i="1" s="1"/>
  <c r="K79" i="1" l="1"/>
  <c r="P78" i="1"/>
  <c r="P76" i="1"/>
  <c r="O77" i="1"/>
  <c r="I84" i="1" l="1"/>
  <c r="J84" i="1" s="1"/>
  <c r="K84" i="1" s="1"/>
  <c r="P71" i="1" l="1"/>
  <c r="O70" i="1"/>
  <c r="J71" i="1" l="1"/>
  <c r="O79" i="1"/>
  <c r="K71" i="1" l="1"/>
  <c r="O48" i="1"/>
  <c r="O65" i="1"/>
  <c r="O67" i="1" s="1"/>
  <c r="P48" i="1" l="1"/>
  <c r="J54" i="1"/>
  <c r="P79" i="1" l="1"/>
  <c r="K54" i="1"/>
  <c r="E47" i="1" l="1"/>
  <c r="E46" i="1"/>
  <c r="O56" i="1"/>
  <c r="K50" i="1"/>
  <c r="P56" i="1" s="1"/>
  <c r="O59" i="1" l="1"/>
  <c r="K67" i="1"/>
  <c r="P59" i="1" s="1"/>
  <c r="J68" i="1" l="1"/>
  <c r="I68" i="1"/>
  <c r="E53" i="1" l="1"/>
  <c r="O55" i="1"/>
  <c r="K49" i="1"/>
  <c r="P55" i="1" s="1"/>
  <c r="O58" i="1" l="1"/>
  <c r="K66" i="1"/>
  <c r="P58" i="1" s="1"/>
  <c r="O57" i="1"/>
  <c r="K65" i="1"/>
  <c r="P57" i="1" l="1"/>
  <c r="K68" i="1"/>
  <c r="K48" i="1"/>
  <c r="P54" i="1" s="1"/>
  <c r="O54" i="1"/>
  <c r="P44" i="1" l="1"/>
  <c r="O44" i="1"/>
  <c r="E52" i="1" l="1"/>
  <c r="E55" i="1" s="1"/>
  <c r="P45" i="1" l="1"/>
  <c r="O45" i="1"/>
  <c r="E45" i="1"/>
  <c r="D45" i="1"/>
  <c r="P14" i="1" l="1"/>
  <c r="E73" i="1"/>
  <c r="O14" i="1"/>
  <c r="D73" i="1"/>
  <c r="K14" i="1"/>
  <c r="E14" i="1"/>
  <c r="J14" i="1"/>
  <c r="D14" i="1"/>
  <c r="I47" i="1"/>
  <c r="I51" i="1" s="1"/>
  <c r="I61" i="1" s="1"/>
  <c r="I78" i="1"/>
  <c r="I80" i="1" s="1"/>
  <c r="I82" i="1" s="1"/>
  <c r="I86" i="1" l="1"/>
  <c r="E48" i="1" l="1"/>
  <c r="E60" i="1" s="1"/>
  <c r="E63" i="1" l="1"/>
  <c r="E74" i="1" s="1"/>
  <c r="E77" i="1" s="1"/>
  <c r="E65" i="1" l="1"/>
  <c r="E67" i="1" l="1"/>
  <c r="E69" i="1" s="1"/>
  <c r="P46" i="1" s="1"/>
  <c r="D48" i="1"/>
  <c r="D60" i="1" s="1"/>
  <c r="D63" i="1" l="1"/>
  <c r="D74" i="1" s="1"/>
  <c r="D77" i="1" s="1"/>
  <c r="D65" i="1" l="1"/>
  <c r="D67" i="1" s="1"/>
  <c r="D69" i="1" s="1"/>
  <c r="O46" i="1" s="1"/>
  <c r="O50" i="1" l="1"/>
  <c r="J78" i="1"/>
  <c r="J59" i="1" l="1"/>
  <c r="P50" i="1"/>
  <c r="P60" i="1" s="1"/>
  <c r="P81" i="1" s="1"/>
  <c r="K75" i="1"/>
  <c r="J75" i="1"/>
  <c r="K78" i="1"/>
  <c r="K80" i="1" s="1"/>
  <c r="J80" i="1"/>
  <c r="O60" i="1"/>
  <c r="K59" i="1" l="1"/>
  <c r="J82" i="1"/>
  <c r="K82" i="1"/>
  <c r="O81" i="1"/>
  <c r="J47" i="1" s="1"/>
  <c r="K47" i="1" l="1"/>
  <c r="K51" i="1" s="1"/>
  <c r="K61" i="1" s="1"/>
  <c r="K86" i="1" s="1"/>
  <c r="J51" i="1"/>
  <c r="J61" i="1" s="1"/>
  <c r="J8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Brian DeChesare</author>
    <author>BIWS</author>
  </authors>
  <commentList>
    <comment ref="P29" authorId="0" shapeId="0" xr:uid="{0A1B5A3F-A162-47C4-967A-0B6EBFA706DF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Always equal to the annual cash rent/lease expense minus the "interest expense" on the Finance Lease, so this will increase over time for a single lease.</t>
        </r>
      </text>
    </comment>
    <comment ref="E38" authorId="1" shapeId="0" xr:uid="{A92A5224-AF28-40B2-B01C-BC821292E6D0}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will result in a NEGATIVE because it's an EXPENSE!</t>
        </r>
      </text>
    </comment>
  </commentList>
</comments>
</file>

<file path=xl/sharedStrings.xml><?xml version="1.0" encoding="utf-8"?>
<sst xmlns="http://schemas.openxmlformats.org/spreadsheetml/2006/main" count="231" uniqueCount="194">
  <si>
    <t>Breaking Into Wall Street - The 3 Financial Statements</t>
  </si>
  <si>
    <t>Income Statement:</t>
  </si>
  <si>
    <t>Revenue:</t>
  </si>
  <si>
    <t>Cost of Goods Sold (COGS):</t>
  </si>
  <si>
    <t>Gross Profit:</t>
  </si>
  <si>
    <t>Operating Expenses:</t>
  </si>
  <si>
    <t>Sales &amp; Marketing:</t>
  </si>
  <si>
    <t>Research &amp; Development:</t>
  </si>
  <si>
    <t>General &amp; Administrative:</t>
  </si>
  <si>
    <t>Total Operating Expenses:</t>
  </si>
  <si>
    <t>Cash:</t>
  </si>
  <si>
    <t>Total Assets:</t>
  </si>
  <si>
    <t>Total Liabilities &amp; Equity:</t>
  </si>
  <si>
    <t>($ in Thousands)</t>
  </si>
  <si>
    <t>Accounts Receivable:</t>
  </si>
  <si>
    <t>Tax Rate:</t>
  </si>
  <si>
    <t>Balance Sheet:</t>
  </si>
  <si>
    <t>Cash Flow Statement:</t>
  </si>
  <si>
    <t>End of</t>
  </si>
  <si>
    <t>(-) Income Taxes:</t>
  </si>
  <si>
    <t>(+) Interest Income:</t>
  </si>
  <si>
    <t>(-) Interest Expense:</t>
  </si>
  <si>
    <t>Increases By:</t>
  </si>
  <si>
    <t>Decreases By:</t>
  </si>
  <si>
    <t>Accounts Receivable (Linked to Revenue):</t>
  </si>
  <si>
    <t>ASSETS:</t>
  </si>
  <si>
    <t>LIABILITIES &amp; EQUITY:</t>
  </si>
  <si>
    <t>Year 1</t>
  </si>
  <si>
    <t>Year 2</t>
  </si>
  <si>
    <t>Year 0</t>
  </si>
  <si>
    <t>Assumptions &amp; Model Output</t>
  </si>
  <si>
    <t>Starting Assumptions:</t>
  </si>
  <si>
    <t>Share Price ($ as Stated):</t>
  </si>
  <si>
    <t>Initial Cash Balance ($ in Thousands):</t>
  </si>
  <si>
    <t>Shares Outstanding (Thousands):</t>
  </si>
  <si>
    <t>Balance Sheet Balanced?</t>
  </si>
  <si>
    <t>Operational Balance Sheet Events:</t>
  </si>
  <si>
    <t>Cash BEFORE Any Changes:</t>
  </si>
  <si>
    <t>Lesson Notes:</t>
  </si>
  <si>
    <t>Period of</t>
  </si>
  <si>
    <t>Accrued Expenses (Linked to General &amp; Administrative):</t>
  </si>
  <si>
    <t>Accounts Payable (Linked to Sales &amp; Marketing):</t>
  </si>
  <si>
    <t>Accounts Payable:</t>
  </si>
  <si>
    <t>Accrued Expenses:</t>
  </si>
  <si>
    <t>Prepaid Expenses (Linked to General &amp; Administrative):</t>
  </si>
  <si>
    <t>Prepaid Expenses:</t>
  </si>
  <si>
    <t>Deferred Revenue (Linked to Revenue):</t>
  </si>
  <si>
    <t>Deferred Revenue:</t>
  </si>
  <si>
    <t>Inventory (Linked to COGS):</t>
  </si>
  <si>
    <t>Inventory:</t>
  </si>
  <si>
    <t>Income Statement Changes:</t>
  </si>
  <si>
    <t>Cash Revenue Increases By:</t>
  </si>
  <si>
    <t>Cash Flow Statement Events:</t>
  </si>
  <si>
    <t>Capital Expenditures:</t>
  </si>
  <si>
    <t>CASH FLOW FROM OPERATIONS:</t>
  </si>
  <si>
    <t>Depreciation:</t>
  </si>
  <si>
    <t>Current Assets:</t>
  </si>
  <si>
    <t>Long-Term Assets:</t>
  </si>
  <si>
    <t>Net Property, Plant &amp; Equipment (Net PP&amp;E):</t>
  </si>
  <si>
    <t>Total Long-Term Assets:</t>
  </si>
  <si>
    <t>Total Current Assets:</t>
  </si>
  <si>
    <t>Non-Cash Adjustments:</t>
  </si>
  <si>
    <t>(+) Depreciation:</t>
  </si>
  <si>
    <t>Cash Flow from Operations:</t>
  </si>
  <si>
    <t>(-) Capital Expenditures:</t>
  </si>
  <si>
    <t>Cash Flow from Investing:</t>
  </si>
  <si>
    <t>Net Change in Cash:</t>
  </si>
  <si>
    <t>Depreciation Period on CapEx (Years):</t>
  </si>
  <si>
    <t>Current Liabilities:</t>
  </si>
  <si>
    <t>Total Current Liabilities:</t>
  </si>
  <si>
    <t>Long-Term Liabilities:</t>
  </si>
  <si>
    <t>Debt:</t>
  </si>
  <si>
    <t>Total Long-Term Liabilities:</t>
  </si>
  <si>
    <t>Changes in Operating Assets &amp; Liabilities:</t>
  </si>
  <si>
    <t>Issue Long-Term Debt:</t>
  </si>
  <si>
    <t>Repay Long-Term Debt:</t>
  </si>
  <si>
    <t>(+) Issue Debt:</t>
  </si>
  <si>
    <t>(-) Repay Debt:</t>
  </si>
  <si>
    <t>Cash Flow from Financing:</t>
  </si>
  <si>
    <t>Interest Rate on Debt:</t>
  </si>
  <si>
    <t>Operating Income:</t>
  </si>
  <si>
    <t>Pre-Tax Income:</t>
  </si>
  <si>
    <t>Common Dividends Issued:</t>
  </si>
  <si>
    <t>(-) Common Dividends Issued:</t>
  </si>
  <si>
    <t>(+) Issue New Common Shares:</t>
  </si>
  <si>
    <t>(-) Repurchase Common Shares:</t>
  </si>
  <si>
    <t>Equity:</t>
  </si>
  <si>
    <t>Issue New Common Shares:</t>
  </si>
  <si>
    <t>Repurchase Common Shares:</t>
  </si>
  <si>
    <t>CASH FLOW FROM INVESTING ACTIVITIES:</t>
  </si>
  <si>
    <t>CASH FLOW FROM FINANCING ACTIVITIES:</t>
  </si>
  <si>
    <t>Common Shares Outstanding (Thousands):</t>
  </si>
  <si>
    <t>Issue Preferred Stock:</t>
  </si>
  <si>
    <t>Repay Preferred Stock:</t>
  </si>
  <si>
    <t>Preferred Stock Coupon:</t>
  </si>
  <si>
    <t>Preferred Dividends:</t>
  </si>
  <si>
    <t>(+) Issue Preferred Stock:</t>
  </si>
  <si>
    <t>(-) Repay Preferred Stock:</t>
  </si>
  <si>
    <t>Common Shareholders' Equity:</t>
  </si>
  <si>
    <t>Total Equity:</t>
  </si>
  <si>
    <t>Net Income (Profit After Taxes):</t>
  </si>
  <si>
    <t>(-) Preferred Dividends:</t>
  </si>
  <si>
    <t>Net Income to Common:</t>
  </si>
  <si>
    <t>Preferred Stock:</t>
  </si>
  <si>
    <t>(+) Issue Finance Leases:</t>
  </si>
  <si>
    <t>(-) Repay Finance Leases:</t>
  </si>
  <si>
    <t>Issue Finance Leases:</t>
  </si>
  <si>
    <t>Finance Lease Term (Years):</t>
  </si>
  <si>
    <t>Finance Lease Annual Cash Payment:</t>
  </si>
  <si>
    <t>Discount Rate for Finance Leases:</t>
  </si>
  <si>
    <t>Finance Lease Assets:</t>
  </si>
  <si>
    <t>Finance Lease Liabilities:</t>
  </si>
  <si>
    <t>Repay Finance Lease Principal:</t>
  </si>
  <si>
    <t>Interest Expense on Finance Lease:</t>
  </si>
  <si>
    <t>(-) Additions to Finance Lease Assets:</t>
  </si>
  <si>
    <t>Interest Expense on Debt:</t>
  </si>
  <si>
    <t>Lease Depreciation:</t>
  </si>
  <si>
    <t>(+) Lease Depreciation:</t>
  </si>
  <si>
    <t>Finance Lease Depreciation:</t>
  </si>
  <si>
    <t>Operating Lease Annual Cash Payment:</t>
  </si>
  <si>
    <t>Operating Lease Assets:</t>
  </si>
  <si>
    <t>Operating Lease Liabilities:</t>
  </si>
  <si>
    <t>(+/-) Change in Op. Lease Assets:</t>
  </si>
  <si>
    <t>(+/-) Change in Op. Lease Liabilities:</t>
  </si>
  <si>
    <t>Rental Expense:</t>
  </si>
  <si>
    <t>Interest Expense on Operating Lease:</t>
  </si>
  <si>
    <t>Discount Rate for Operating Leases:</t>
  </si>
  <si>
    <t>Sign Operating Leases:</t>
  </si>
  <si>
    <t>Operating Lease Depreciation:</t>
  </si>
  <si>
    <t>Operating Lease Principal Repayment:</t>
  </si>
  <si>
    <t>Interest Rate on Financial Investments:</t>
  </si>
  <si>
    <t>Interest Income:</t>
  </si>
  <si>
    <t>Buy Financial Investments:</t>
  </si>
  <si>
    <t>Sell Financial Investments:</t>
  </si>
  <si>
    <t>Financial Investments:</t>
  </si>
  <si>
    <t>(-) Buy Financial Investments:</t>
  </si>
  <si>
    <t>(+) Sell Financial Investments:</t>
  </si>
  <si>
    <t>Accelerated Tax Depreciation:</t>
  </si>
  <si>
    <t>Tax Schedule:</t>
  </si>
  <si>
    <t>Book Pre-Tax Income:</t>
  </si>
  <si>
    <t>(+) Book Depreciation:</t>
  </si>
  <si>
    <t>(-) Tax Depreciation:</t>
  </si>
  <si>
    <t>Cash Taxable Income:</t>
  </si>
  <si>
    <t>Cash Taxes Payable:</t>
  </si>
  <si>
    <t>Deferred Income Taxes:</t>
  </si>
  <si>
    <t>Year 3</t>
  </si>
  <si>
    <t>(+/-) Deferred Income Taxes:</t>
  </si>
  <si>
    <t>Net Operating Losses (NOLs) and Deferred Tax Assets (DTAs)</t>
  </si>
  <si>
    <t>Beginning Net Operating Loss (NOL) Balance:</t>
  </si>
  <si>
    <t>&lt;-- These are the "Book Taxes" on the Income Statement.</t>
  </si>
  <si>
    <t>&lt;-- Pre-Tax Income * Tax Rate.</t>
  </si>
  <si>
    <t>Beginning NOL Balance:</t>
  </si>
  <si>
    <r>
      <t xml:space="preserve">&lt;-- The NOL Balance itself is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on the Balance Sheet! It's a separate item!</t>
    </r>
  </si>
  <si>
    <t>(+) NOLs Created:</t>
  </si>
  <si>
    <t>&lt;-- If Pre-Tax Income is negative, add it to the NOL balance; otherwise add $0.</t>
  </si>
  <si>
    <t>(-) NOLs Used:</t>
  </si>
  <si>
    <t>&lt;-- Apply the lesser of the total remaining NOLs, or the Pre-Tax Income..</t>
  </si>
  <si>
    <t>Ending NOL Balance:</t>
  </si>
  <si>
    <t>…but if Pre-Tax Income is negative, just use $0 - nothing to offset.</t>
  </si>
  <si>
    <t>NOL-Adjusted Pre-Tax Income:</t>
  </si>
  <si>
    <t>Increase / (Decrease) in DTA:</t>
  </si>
  <si>
    <t>&lt;-- DTA will decrease each year that we use NOLs, and will increase whenever</t>
  </si>
  <si>
    <t>we accumulate NOLs from taking losses.</t>
  </si>
  <si>
    <t>Deferred Tax Asset (DTA):</t>
  </si>
  <si>
    <r>
      <t>Scenario:</t>
    </r>
    <r>
      <rPr>
        <sz val="12"/>
        <color theme="1"/>
        <rFont val="Calibri"/>
        <family val="2"/>
        <scheme val="minor"/>
      </rPr>
      <t xml:space="preserve"> In addition to Deferred Tax Liabilities (DTLs), created due to timing difference in items such as Depreciation, among others, there are also</t>
    </r>
  </si>
  <si>
    <r>
      <t>Deferred Tax Assets (DTAs)</t>
    </r>
    <r>
      <rPr>
        <sz val="12"/>
        <color theme="1"/>
        <rFont val="Calibri"/>
        <family val="2"/>
        <scheme val="minor"/>
      </rPr>
      <t xml:space="preserve"> - the opposite - which represent </t>
    </r>
    <r>
      <rPr>
        <i/>
        <sz val="12"/>
        <color theme="1"/>
        <rFont val="Calibri"/>
        <family val="2"/>
        <scheme val="minor"/>
      </rPr>
      <t>potential future tax savings</t>
    </r>
    <r>
      <rPr>
        <sz val="12"/>
        <color theme="1"/>
        <rFont val="Calibri"/>
        <family val="2"/>
        <scheme val="minor"/>
      </rPr>
      <t>.</t>
    </r>
  </si>
  <si>
    <r>
      <t xml:space="preserve">Many items can comprise DTAs, but the most important one for modeling/finance/valuation purposes is the </t>
    </r>
    <r>
      <rPr>
        <b/>
        <sz val="12"/>
        <color theme="1"/>
        <rFont val="Calibri"/>
        <family val="2"/>
        <scheme val="minor"/>
      </rPr>
      <t>Net Operating Loss, or NOL.</t>
    </r>
  </si>
  <si>
    <r>
      <t>Idea:</t>
    </r>
    <r>
      <rPr>
        <sz val="12"/>
        <color theme="1"/>
        <rFont val="Calibri"/>
        <family val="2"/>
        <scheme val="minor"/>
      </rPr>
      <t xml:space="preserve"> If the company has </t>
    </r>
    <r>
      <rPr>
        <i/>
        <sz val="12"/>
        <color theme="1"/>
        <rFont val="Calibri"/>
        <family val="2"/>
        <scheme val="minor"/>
      </rPr>
      <t>lost</t>
    </r>
    <r>
      <rPr>
        <sz val="12"/>
        <color theme="1"/>
        <rFont val="Calibri"/>
        <family val="2"/>
        <scheme val="minor"/>
      </rPr>
      <t xml:space="preserve"> money (negative Pre-Tax Income) in prior years, it can reduce its future Taxable Income with these losses and save money</t>
    </r>
  </si>
  <si>
    <t>in the future.</t>
  </si>
  <si>
    <r>
      <t>NOTE:</t>
    </r>
    <r>
      <rPr>
        <sz val="12"/>
        <color theme="1"/>
        <rFont val="Calibri"/>
        <family val="2"/>
        <scheme val="minor"/>
      </rPr>
      <t xml:space="preserve"> The rules around NOLs depend heavily on the country/region you're in - in some countries there are expiration dates or requirements around their</t>
    </r>
  </si>
  <si>
    <t>usage, so we're covering a fairly simple, generic scenario here that could apply anywhere.</t>
  </si>
  <si>
    <r>
      <t>Scenario:</t>
    </r>
    <r>
      <rPr>
        <sz val="12"/>
        <color theme="1"/>
        <rFont val="Calibri"/>
        <family val="2"/>
        <scheme val="minor"/>
      </rPr>
      <t xml:space="preserve"> A company suddenly turns profitable and starts recording positive Pre-Tax Income, but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has several years of prior losses accumulated in its</t>
    </r>
  </si>
  <si>
    <t>NOL balance.</t>
  </si>
  <si>
    <r>
      <t>Cash Flow Statement and Balance Sheet Impact:</t>
    </r>
    <r>
      <rPr>
        <sz val="12"/>
        <color theme="1"/>
        <rFont val="Calibri"/>
        <family val="2"/>
        <scheme val="minor"/>
      </rPr>
      <t xml:space="preserve"> If the DTA </t>
    </r>
    <r>
      <rPr>
        <i/>
        <u/>
        <sz val="12"/>
        <color theme="1"/>
        <rFont val="Calibri"/>
        <family val="2"/>
        <scheme val="minor"/>
      </rPr>
      <t>increases</t>
    </r>
    <r>
      <rPr>
        <sz val="12"/>
        <color theme="1"/>
        <rFont val="Calibri"/>
        <family val="2"/>
        <scheme val="minor"/>
      </rPr>
      <t xml:space="preserve">, then the company's cash flow </t>
    </r>
    <r>
      <rPr>
        <u/>
        <sz val="12"/>
        <color theme="1"/>
        <rFont val="Calibri"/>
        <family val="2"/>
        <scheme val="minor"/>
      </rPr>
      <t>decreases</t>
    </r>
    <r>
      <rPr>
        <sz val="12"/>
        <color theme="1"/>
        <rFont val="Calibri"/>
        <family val="2"/>
        <scheme val="minor"/>
      </rPr>
      <t>, and on the Balance Sheet, the</t>
    </r>
  </si>
  <si>
    <t>DTA is up and Cash is down to balance it.</t>
  </si>
  <si>
    <r>
      <t>Intuition:</t>
    </r>
    <r>
      <rPr>
        <sz val="12"/>
        <color theme="1"/>
        <rFont val="Calibri"/>
        <family val="2"/>
        <scheme val="minor"/>
      </rPr>
      <t xml:space="preserve"> From the Income Statement, the company </t>
    </r>
    <r>
      <rPr>
        <i/>
        <sz val="12"/>
        <color theme="1"/>
        <rFont val="Calibri"/>
        <family val="2"/>
        <scheme val="minor"/>
      </rPr>
      <t>appeared</t>
    </r>
    <r>
      <rPr>
        <sz val="12"/>
        <color theme="1"/>
        <rFont val="Calibri"/>
        <family val="2"/>
        <scheme val="minor"/>
      </rPr>
      <t xml:space="preserve"> to receive a Tax Benefit, or actual cash back from the government, when it took a loss,</t>
    </r>
  </si>
  <si>
    <t>but it did not do so in reality! Simply paid 0 in Cash Taxes.</t>
  </si>
  <si>
    <r>
      <t xml:space="preserve">If the DTA </t>
    </r>
    <r>
      <rPr>
        <i/>
        <u/>
        <sz val="12"/>
        <color theme="1"/>
        <rFont val="Calibri"/>
        <family val="2"/>
        <scheme val="minor"/>
      </rPr>
      <t>decreases</t>
    </r>
    <r>
      <rPr>
        <sz val="12"/>
        <color theme="1"/>
        <rFont val="Calibri"/>
        <family val="2"/>
        <scheme val="minor"/>
      </rPr>
      <t xml:space="preserve">, then the company's cash flow </t>
    </r>
    <r>
      <rPr>
        <u/>
        <sz val="12"/>
        <color theme="1"/>
        <rFont val="Calibri"/>
        <family val="2"/>
        <scheme val="minor"/>
      </rPr>
      <t>increases</t>
    </r>
    <r>
      <rPr>
        <i/>
        <sz val="12"/>
        <color theme="1"/>
        <rFont val="Calibri"/>
        <family val="2"/>
        <scheme val="minor"/>
      </rPr>
      <t>,</t>
    </r>
    <r>
      <rPr>
        <sz val="12"/>
        <color theme="1"/>
        <rFont val="Calibri"/>
        <family val="2"/>
        <scheme val="minor"/>
      </rPr>
      <t xml:space="preserve"> and on the Balance Sheet, the DTA is down and cash is up to balance it.</t>
    </r>
  </si>
  <si>
    <r>
      <t>Intuition:</t>
    </r>
    <r>
      <rPr>
        <sz val="12"/>
        <color theme="1"/>
        <rFont val="Calibri"/>
        <family val="2"/>
        <scheme val="minor"/>
      </rPr>
      <t xml:space="preserve"> The NOL was used! So the company appears to have paid $25 in taxes from the IS, for example, but did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actually pay them out in cash!</t>
    </r>
  </si>
  <si>
    <r>
      <t>IMPORTANT POINT:</t>
    </r>
    <r>
      <rPr>
        <sz val="12"/>
        <color theme="1"/>
        <rFont val="Calibri"/>
        <family val="2"/>
        <scheme val="minor"/>
      </rPr>
      <t xml:space="preserve"> NOLs are </t>
    </r>
    <r>
      <rPr>
        <b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the same as Deferred Tax Assets! The DTAs represent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only the tax savings potential arising from NOLs, so a</t>
    </r>
  </si>
  <si>
    <t>$100 NOL will be recorded as a $25 DTA. The full amount of the NOL itself is an "off-Balance Sheet" item.</t>
  </si>
  <si>
    <t>NOLs in This 3-Statement Model:</t>
  </si>
  <si>
    <t>We can use a very similar setup in the Tax Schedule, but modify it so that "NOL-Adjusted Taxable Income" also reflects NOLs, in addition to the Book vs. Tax</t>
  </si>
  <si>
    <t>Depreciation differences.</t>
  </si>
  <si>
    <r>
      <t>But…</t>
    </r>
    <r>
      <rPr>
        <sz val="12"/>
        <color theme="1"/>
        <rFont val="Calibri"/>
        <family val="2"/>
        <scheme val="minor"/>
      </rPr>
      <t xml:space="preserve"> one problem: What do we link the Deferred Income Taxes on the CFS to now? The DTAs, or the DTLs? Both? Split this up somehow?</t>
    </r>
  </si>
  <si>
    <r>
      <t>Best/Easiest Solution:</t>
    </r>
    <r>
      <rPr>
        <sz val="12"/>
        <color theme="1"/>
        <rFont val="Calibri"/>
        <family val="2"/>
        <scheme val="minor"/>
      </rPr>
      <t xml:space="preserve"> Create one single "Net DTA" or "Net DTL" line item - we do this in several of the case studies on this site. Just much easier for modeling</t>
    </r>
  </si>
  <si>
    <t>and linking purposes since we don't have to worry about this decision.</t>
  </si>
  <si>
    <t>Net DTA = DTA - DTL</t>
  </si>
  <si>
    <t>Net DTL = DTL - DTA</t>
  </si>
  <si>
    <t>Difficult to "demonstrate" NOLs here because of the setup, but we can modify a few of the formulas to do that and turn Pre-Tax Income negative in Year 1</t>
  </si>
  <si>
    <t>and then positive in Year 2.</t>
  </si>
  <si>
    <t>NOL-Adjusted Taxable Income:</t>
  </si>
  <si>
    <t>Deferred Tax Assets (DTAs):</t>
  </si>
  <si>
    <t>Deferred Tax Liabilities (DTLs):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</si>
</sst>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0.0%;\(0.0%\)"/>
    <numFmt numFmtId="166" formatCode="_(&quot;$&quot;* #,##0_);_(&quot;$&quot;* \(#,##0\);&quot;OK!&quot;;&quot;ERROR&quot;"/>
    <numFmt numFmtId="167" formatCode="0_);\(0\)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16E4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0016E4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u/>
      <sz val="12"/>
      <color rgb="FFFFFFFF"/>
      <name val="Arial"/>
      <family val="2"/>
    </font>
    <font>
      <u/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2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42" fontId="17" fillId="0" borderId="0" xfId="0" applyNumberFormat="1" applyFont="1"/>
    <xf numFmtId="42" fontId="18" fillId="0" borderId="0" xfId="0" applyNumberFormat="1" applyFont="1"/>
    <xf numFmtId="0" fontId="12" fillId="2" borderId="1" xfId="0" applyFont="1" applyFill="1" applyBorder="1"/>
    <xf numFmtId="0" fontId="11" fillId="2" borderId="1" xfId="0" applyFont="1" applyFill="1" applyBorder="1"/>
    <xf numFmtId="0" fontId="11" fillId="0" borderId="0" xfId="0" applyFont="1" applyAlignment="1">
      <alignment horizontal="left" indent="1"/>
    </xf>
    <xf numFmtId="41" fontId="13" fillId="0" borderId="0" xfId="0" applyNumberFormat="1" applyFont="1"/>
    <xf numFmtId="41" fontId="14" fillId="0" borderId="0" xfId="0" applyNumberFormat="1" applyFont="1"/>
    <xf numFmtId="42" fontId="14" fillId="0" borderId="0" xfId="0" applyNumberFormat="1" applyFont="1"/>
    <xf numFmtId="0" fontId="12" fillId="0" borderId="2" xfId="0" applyFont="1" applyBorder="1"/>
    <xf numFmtId="41" fontId="12" fillId="0" borderId="2" xfId="0" applyNumberFormat="1" applyFont="1" applyBorder="1"/>
    <xf numFmtId="42" fontId="13" fillId="0" borderId="0" xfId="0" applyNumberFormat="1" applyFont="1"/>
    <xf numFmtId="0" fontId="19" fillId="0" borderId="0" xfId="0" applyFont="1" applyAlignment="1">
      <alignment horizontal="left" indent="1"/>
    </xf>
    <xf numFmtId="164" fontId="19" fillId="0" borderId="0" xfId="0" applyNumberFormat="1" applyFont="1"/>
    <xf numFmtId="164" fontId="20" fillId="0" borderId="0" xfId="0" applyNumberFormat="1" applyFont="1"/>
    <xf numFmtId="0" fontId="12" fillId="0" borderId="2" xfId="0" applyFont="1" applyBorder="1" applyAlignment="1">
      <alignment horizontal="left"/>
    </xf>
    <xf numFmtId="41" fontId="14" fillId="0" borderId="0" xfId="0" applyNumberFormat="1" applyFont="1" applyBorder="1"/>
    <xf numFmtId="0" fontId="12" fillId="0" borderId="0" xfId="0" applyFont="1" applyAlignment="1">
      <alignment horizontal="left"/>
    </xf>
    <xf numFmtId="41" fontId="12" fillId="0" borderId="0" xfId="0" applyNumberFormat="1" applyFont="1"/>
    <xf numFmtId="41" fontId="18" fillId="0" borderId="0" xfId="0" applyNumberFormat="1" applyFont="1" applyBorder="1"/>
    <xf numFmtId="41" fontId="18" fillId="0" borderId="0" xfId="0" applyNumberFormat="1" applyFont="1"/>
    <xf numFmtId="0" fontId="12" fillId="0" borderId="0" xfId="0" applyFont="1" applyBorder="1"/>
    <xf numFmtId="42" fontId="12" fillId="0" borderId="0" xfId="0" applyNumberFormat="1" applyFont="1" applyBorder="1"/>
    <xf numFmtId="0" fontId="21" fillId="0" borderId="0" xfId="0" applyFont="1"/>
    <xf numFmtId="0" fontId="15" fillId="4" borderId="1" xfId="0" applyFont="1" applyFill="1" applyBorder="1"/>
    <xf numFmtId="0" fontId="16" fillId="4" borderId="1" xfId="0" applyFont="1" applyFill="1" applyBorder="1"/>
    <xf numFmtId="165" fontId="13" fillId="3" borderId="3" xfId="0" applyNumberFormat="1" applyFont="1" applyFill="1" applyBorder="1" applyAlignment="1">
      <alignment horizontal="center"/>
    </xf>
    <xf numFmtId="41" fontId="14" fillId="0" borderId="1" xfId="0" applyNumberFormat="1" applyFont="1" applyBorder="1"/>
    <xf numFmtId="42" fontId="22" fillId="3" borderId="3" xfId="0" applyNumberFormat="1" applyFont="1" applyFill="1" applyBorder="1"/>
    <xf numFmtId="0" fontId="11" fillId="5" borderId="2" xfId="0" applyFont="1" applyFill="1" applyBorder="1"/>
    <xf numFmtId="41" fontId="11" fillId="0" borderId="0" xfId="0" applyNumberFormat="1" applyFont="1"/>
    <xf numFmtId="0" fontId="10" fillId="0" borderId="0" xfId="0" applyFont="1" applyAlignment="1">
      <alignment horizontal="left"/>
    </xf>
    <xf numFmtId="0" fontId="15" fillId="4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0" fontId="24" fillId="4" borderId="1" xfId="0" applyFont="1" applyFill="1" applyBorder="1" applyAlignment="1">
      <alignment horizontal="left"/>
    </xf>
    <xf numFmtId="0" fontId="25" fillId="4" borderId="1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10" fillId="2" borderId="1" xfId="0" applyFont="1" applyFill="1" applyBorder="1"/>
    <xf numFmtId="0" fontId="10" fillId="0" borderId="0" xfId="0" applyFont="1"/>
    <xf numFmtId="44" fontId="22" fillId="3" borderId="3" xfId="0" applyNumberFormat="1" applyFont="1" applyFill="1" applyBorder="1"/>
    <xf numFmtId="37" fontId="22" fillId="3" borderId="3" xfId="0" applyNumberFormat="1" applyFont="1" applyFill="1" applyBorder="1"/>
    <xf numFmtId="0" fontId="10" fillId="0" borderId="2" xfId="0" applyFont="1" applyFill="1" applyBorder="1"/>
    <xf numFmtId="41" fontId="18" fillId="0" borderId="2" xfId="0" applyNumberFormat="1" applyFont="1" applyBorder="1"/>
    <xf numFmtId="166" fontId="12" fillId="0" borderId="0" xfId="0" applyNumberFormat="1" applyFont="1" applyAlignment="1">
      <alignment horizontal="center"/>
    </xf>
    <xf numFmtId="41" fontId="22" fillId="3" borderId="3" xfId="0" applyNumberFormat="1" applyFont="1" applyFill="1" applyBorder="1"/>
    <xf numFmtId="37" fontId="22" fillId="0" borderId="4" xfId="0" applyNumberFormat="1" applyFont="1" applyFill="1" applyBorder="1"/>
    <xf numFmtId="41" fontId="13" fillId="0" borderId="0" xfId="0" applyNumberFormat="1" applyFont="1" applyBorder="1"/>
    <xf numFmtId="41" fontId="12" fillId="0" borderId="0" xfId="0" applyNumberFormat="1" applyFont="1" applyBorder="1"/>
    <xf numFmtId="0" fontId="11" fillId="0" borderId="0" xfId="0" applyFont="1" applyBorder="1" applyAlignment="1">
      <alignment horizontal="left" indent="1"/>
    </xf>
    <xf numFmtId="42" fontId="18" fillId="0" borderId="0" xfId="0" applyNumberFormat="1" applyFont="1" applyBorder="1"/>
    <xf numFmtId="0" fontId="0" fillId="2" borderId="1" xfId="0" applyFill="1" applyBorder="1"/>
    <xf numFmtId="0" fontId="9" fillId="0" borderId="0" xfId="0" applyFont="1"/>
    <xf numFmtId="0" fontId="9" fillId="0" borderId="0" xfId="0" applyFont="1" applyAlignment="1">
      <alignment horizontal="left" indent="1"/>
    </xf>
    <xf numFmtId="0" fontId="8" fillId="0" borderId="0" xfId="0" applyFont="1"/>
    <xf numFmtId="0" fontId="8" fillId="0" borderId="0" xfId="0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12" fillId="2" borderId="0" xfId="0" applyFont="1" applyFill="1" applyAlignment="1">
      <alignment horizontal="center"/>
    </xf>
    <xf numFmtId="42" fontId="12" fillId="0" borderId="0" xfId="0" applyNumberFormat="1" applyFont="1"/>
    <xf numFmtId="41" fontId="11" fillId="0" borderId="1" xfId="0" applyNumberFormat="1" applyFont="1" applyBorder="1"/>
    <xf numFmtId="167" fontId="22" fillId="3" borderId="3" xfId="0" applyNumberFormat="1" applyFont="1" applyFill="1" applyBorder="1" applyAlignment="1">
      <alignment horizontal="center"/>
    </xf>
    <xf numFmtId="41" fontId="14" fillId="3" borderId="3" xfId="0" applyNumberFormat="1" applyFont="1" applyFill="1" applyBorder="1"/>
    <xf numFmtId="42" fontId="11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9" fontId="22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indent="1"/>
    </xf>
    <xf numFmtId="41" fontId="13" fillId="0" borderId="1" xfId="0" applyNumberFormat="1" applyFont="1" applyBorder="1"/>
    <xf numFmtId="3" fontId="12" fillId="0" borderId="0" xfId="0" applyNumberFormat="1" applyFont="1"/>
    <xf numFmtId="3" fontId="18" fillId="0" borderId="0" xfId="0" applyNumberFormat="1" applyFont="1"/>
    <xf numFmtId="9" fontId="1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indent="1"/>
    </xf>
    <xf numFmtId="41" fontId="4" fillId="0" borderId="1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indent="1"/>
    </xf>
    <xf numFmtId="8" fontId="1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41" fontId="22" fillId="0" borderId="2" xfId="0" applyNumberFormat="1" applyFont="1" applyFill="1" applyBorder="1"/>
    <xf numFmtId="0" fontId="1" fillId="5" borderId="0" xfId="0" applyFont="1" applyFill="1"/>
    <xf numFmtId="0" fontId="12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41" fontId="1" fillId="0" borderId="0" xfId="0" applyNumberFormat="1" applyFont="1"/>
    <xf numFmtId="42" fontId="12" fillId="5" borderId="2" xfId="0" applyNumberFormat="1" applyFont="1" applyFill="1" applyBorder="1" applyAlignment="1">
      <alignment horizontal="center"/>
    </xf>
    <xf numFmtId="42" fontId="12" fillId="2" borderId="2" xfId="0" applyNumberFormat="1" applyFont="1" applyFill="1" applyBorder="1" applyAlignment="1">
      <alignment horizontal="center"/>
    </xf>
    <xf numFmtId="42" fontId="12" fillId="5" borderId="1" xfId="0" applyNumberFormat="1" applyFont="1" applyFill="1" applyBorder="1" applyAlignment="1">
      <alignment horizontal="center"/>
    </xf>
    <xf numFmtId="42" fontId="12" fillId="2" borderId="1" xfId="0" applyNumberFormat="1" applyFont="1" applyFill="1" applyBorder="1" applyAlignment="1">
      <alignment horizontal="center"/>
    </xf>
    <xf numFmtId="0" fontId="15" fillId="4" borderId="0" xfId="0" applyFont="1" applyFill="1" applyAlignment="1">
      <alignment horizontal="centerContinuous"/>
    </xf>
    <xf numFmtId="0" fontId="15" fillId="4" borderId="1" xfId="0" applyFont="1" applyFill="1" applyBorder="1" applyAlignment="1">
      <alignment horizontal="center"/>
    </xf>
    <xf numFmtId="41" fontId="17" fillId="0" borderId="0" xfId="0" applyNumberFormat="1" applyFont="1"/>
    <xf numFmtId="0" fontId="15" fillId="0" borderId="0" xfId="0" applyFont="1" applyAlignment="1">
      <alignment horizontal="centerContinuous"/>
    </xf>
    <xf numFmtId="0" fontId="15" fillId="0" borderId="0" xfId="0" applyFont="1"/>
    <xf numFmtId="0" fontId="15" fillId="0" borderId="0" xfId="0" applyFont="1" applyAlignment="1">
      <alignment horizontal="center"/>
    </xf>
    <xf numFmtId="42" fontId="29" fillId="0" borderId="0" xfId="0" applyNumberFormat="1" applyFont="1"/>
    <xf numFmtId="0" fontId="1" fillId="0" borderId="2" xfId="0" applyFont="1" applyBorder="1"/>
    <xf numFmtId="0" fontId="1" fillId="2" borderId="1" xfId="0" applyFont="1" applyFill="1" applyBorder="1"/>
    <xf numFmtId="41" fontId="1" fillId="0" borderId="1" xfId="0" applyNumberFormat="1" applyFont="1" applyBorder="1"/>
  </cellXfs>
  <cellStyles count="1">
    <cellStyle name="Normal" xfId="0" builtinId="0"/>
  </cellStyles>
  <dxfs count="94"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ill>
        <patternFill>
          <bgColor rgb="FFDA9694"/>
        </patternFill>
      </fill>
    </dxf>
    <dxf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  <dxf>
      <font>
        <color auto="1"/>
      </font>
      <fill>
        <patternFill>
          <bgColor rgb="FFDA9694"/>
        </patternFill>
      </fill>
    </dxf>
  </dxfs>
  <tableStyles count="0" defaultTableStyle="TableStyleMedium2" defaultPivotStyle="PivotStyleLight16"/>
  <colors>
    <mruColors>
      <color rgb="FFDA9694"/>
      <color rgb="FFD9D9D9"/>
      <color rgb="FF0016E4"/>
      <color rgb="FF1F497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15-NOLs-DTAs-Af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Ls"/>
      <sheetName val="Detail"/>
    </sheetNames>
    <sheetDataSet>
      <sheetData sheetId="0">
        <row r="7">
          <cell r="E7">
            <v>0.25</v>
          </cell>
        </row>
        <row r="9">
          <cell r="E9">
            <v>1</v>
          </cell>
        </row>
        <row r="10">
          <cell r="E10">
            <v>1000</v>
          </cell>
        </row>
        <row r="12">
          <cell r="E12">
            <v>1000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/>
  </sheetPr>
  <dimension ref="B2:R104"/>
  <sheetViews>
    <sheetView showGridLines="0" topLeftCell="A43" zoomScaleNormal="100" workbookViewId="0">
      <selection activeCell="B43" sqref="B43"/>
    </sheetView>
  </sheetViews>
  <sheetFormatPr defaultRowHeight="15.75" x14ac:dyDescent="0.25"/>
  <cols>
    <col min="1" max="2" width="2.7109375" style="2" customWidth="1"/>
    <col min="3" max="3" width="36" style="2" bestFit="1" customWidth="1"/>
    <col min="4" max="5" width="12.7109375" style="2" customWidth="1"/>
    <col min="6" max="7" width="2.7109375" style="2" customWidth="1"/>
    <col min="8" max="8" width="44.85546875" style="2" bestFit="1" customWidth="1"/>
    <col min="9" max="11" width="12.7109375" style="2" customWidth="1"/>
    <col min="12" max="13" width="2.7109375" style="2" customWidth="1"/>
    <col min="14" max="14" width="43" style="2" bestFit="1" customWidth="1"/>
    <col min="15" max="16" width="12.7109375" style="2" customWidth="1"/>
    <col min="17" max="17" width="2.7109375" style="2" customWidth="1"/>
    <col min="18" max="18" width="31.140625" style="2" bestFit="1" customWidth="1"/>
    <col min="19" max="19" width="9.140625" style="2"/>
    <col min="20" max="20" width="9.140625" style="2" customWidth="1"/>
    <col min="21" max="16384" width="9.140625" style="2"/>
  </cols>
  <sheetData>
    <row r="2" spans="2:16" ht="18.75" x14ac:dyDescent="0.3">
      <c r="B2" s="30" t="s">
        <v>0</v>
      </c>
    </row>
    <row r="3" spans="2:16" x14ac:dyDescent="0.25">
      <c r="B3" s="2" t="s">
        <v>13</v>
      </c>
    </row>
    <row r="5" spans="2:16" x14ac:dyDescent="0.25">
      <c r="B5" s="39" t="s">
        <v>30</v>
      </c>
      <c r="C5" s="40"/>
      <c r="D5" s="40"/>
      <c r="E5" s="41"/>
      <c r="F5" s="41"/>
      <c r="G5" s="41"/>
      <c r="H5" s="41"/>
      <c r="I5" s="42"/>
      <c r="J5" s="40"/>
      <c r="K5" s="40"/>
      <c r="L5" s="43"/>
      <c r="M5" s="44"/>
    </row>
    <row r="6" spans="2:16" x14ac:dyDescent="0.25">
      <c r="B6" s="10" t="s">
        <v>31</v>
      </c>
      <c r="C6" s="45"/>
      <c r="D6" s="45"/>
      <c r="E6" s="45"/>
      <c r="F6" s="49"/>
    </row>
    <row r="7" spans="2:16" x14ac:dyDescent="0.25">
      <c r="C7" s="2" t="s">
        <v>15</v>
      </c>
      <c r="E7" s="33">
        <v>0.25</v>
      </c>
    </row>
    <row r="9" spans="2:16" x14ac:dyDescent="0.25">
      <c r="C9" s="38" t="s">
        <v>32</v>
      </c>
      <c r="D9" s="46"/>
      <c r="E9" s="47">
        <v>1</v>
      </c>
    </row>
    <row r="10" spans="2:16" x14ac:dyDescent="0.25">
      <c r="C10" s="38" t="s">
        <v>34</v>
      </c>
      <c r="D10" s="46"/>
      <c r="E10" s="48">
        <v>1000</v>
      </c>
      <c r="N10" s="93"/>
    </row>
    <row r="11" spans="2:16" x14ac:dyDescent="0.25">
      <c r="C11" s="38"/>
      <c r="D11" s="46"/>
      <c r="E11" s="53"/>
    </row>
    <row r="12" spans="2:16" x14ac:dyDescent="0.25">
      <c r="C12" s="38" t="s">
        <v>33</v>
      </c>
      <c r="D12" s="46"/>
      <c r="E12" s="35">
        <v>1000</v>
      </c>
    </row>
    <row r="13" spans="2:16" x14ac:dyDescent="0.25">
      <c r="M13" s="68"/>
      <c r="N13" s="68"/>
      <c r="O13" s="68" t="s">
        <v>18</v>
      </c>
      <c r="P13" s="68" t="s">
        <v>18</v>
      </c>
    </row>
    <row r="14" spans="2:16" x14ac:dyDescent="0.25">
      <c r="B14" s="10" t="s">
        <v>50</v>
      </c>
      <c r="C14" s="3"/>
      <c r="D14" s="3" t="str">
        <f>$D$45</f>
        <v>Year 1</v>
      </c>
      <c r="E14" s="3" t="str">
        <f>$E$45</f>
        <v>Year 2</v>
      </c>
      <c r="G14" s="10" t="s">
        <v>36</v>
      </c>
      <c r="H14" s="11"/>
      <c r="I14" s="11"/>
      <c r="J14" s="3" t="str">
        <f>$D$45</f>
        <v>Year 1</v>
      </c>
      <c r="K14" s="3" t="str">
        <f>$E$45</f>
        <v>Year 2</v>
      </c>
      <c r="M14" s="10" t="s">
        <v>52</v>
      </c>
      <c r="N14" s="11"/>
      <c r="O14" s="3" t="str">
        <f>$D$45</f>
        <v>Year 1</v>
      </c>
      <c r="P14" s="3" t="str">
        <f>$E$45</f>
        <v>Year 2</v>
      </c>
    </row>
    <row r="16" spans="2:16" x14ac:dyDescent="0.25">
      <c r="C16" s="67" t="s">
        <v>51</v>
      </c>
      <c r="D16" s="65"/>
      <c r="E16" s="35"/>
      <c r="H16" s="1" t="s">
        <v>24</v>
      </c>
      <c r="N16" s="96" t="s">
        <v>127</v>
      </c>
      <c r="O16" s="52"/>
    </row>
    <row r="17" spans="3:16" x14ac:dyDescent="0.25">
      <c r="C17" s="90"/>
      <c r="D17" s="91"/>
      <c r="E17" s="97"/>
      <c r="H17" s="12" t="s">
        <v>22</v>
      </c>
      <c r="K17" s="35"/>
      <c r="N17" s="94" t="s">
        <v>128</v>
      </c>
      <c r="P17" s="72">
        <f>+E29-E32</f>
        <v>0</v>
      </c>
    </row>
    <row r="18" spans="3:16" x14ac:dyDescent="0.25">
      <c r="C18" s="65" t="s">
        <v>67</v>
      </c>
      <c r="D18" s="65"/>
      <c r="E18" s="71">
        <v>10</v>
      </c>
      <c r="H18" s="12" t="s">
        <v>23</v>
      </c>
      <c r="K18" s="52"/>
      <c r="N18" s="94" t="s">
        <v>129</v>
      </c>
      <c r="P18" s="72">
        <f>+P17</f>
        <v>0</v>
      </c>
    </row>
    <row r="19" spans="3:16" x14ac:dyDescent="0.25">
      <c r="C19" s="67" t="s">
        <v>55</v>
      </c>
      <c r="D19" s="65"/>
      <c r="E19" s="72">
        <f>IF(O23&gt;0,O23/E18,0)</f>
        <v>0</v>
      </c>
    </row>
    <row r="20" spans="3:16" x14ac:dyDescent="0.25">
      <c r="C20" s="94" t="s">
        <v>137</v>
      </c>
      <c r="E20" s="72"/>
      <c r="H20" s="1" t="s">
        <v>44</v>
      </c>
      <c r="I20" s="61"/>
      <c r="J20" s="61"/>
      <c r="K20" s="61"/>
      <c r="N20" s="96" t="s">
        <v>132</v>
      </c>
      <c r="O20" s="52"/>
      <c r="P20" s="94"/>
    </row>
    <row r="21" spans="3:16" x14ac:dyDescent="0.25">
      <c r="H21" s="62" t="s">
        <v>22</v>
      </c>
      <c r="I21" s="61"/>
      <c r="J21" s="61"/>
      <c r="K21" s="52"/>
      <c r="N21" s="96" t="s">
        <v>133</v>
      </c>
      <c r="O21" s="94"/>
      <c r="P21" s="52"/>
    </row>
    <row r="22" spans="3:16" x14ac:dyDescent="0.25">
      <c r="C22" s="94" t="s">
        <v>108</v>
      </c>
      <c r="E22" s="52"/>
      <c r="H22" s="62" t="s">
        <v>23</v>
      </c>
      <c r="I22" s="61"/>
      <c r="J22" s="61"/>
      <c r="K22" s="52"/>
    </row>
    <row r="23" spans="3:16" x14ac:dyDescent="0.25">
      <c r="C23" s="94" t="s">
        <v>107</v>
      </c>
      <c r="E23" s="71">
        <v>10</v>
      </c>
      <c r="N23" s="67" t="s">
        <v>53</v>
      </c>
      <c r="O23" s="52"/>
    </row>
    <row r="24" spans="3:16" x14ac:dyDescent="0.25">
      <c r="C24" s="94" t="s">
        <v>118</v>
      </c>
      <c r="E24" s="72">
        <f>IF(O28&gt;0,O28/E23,0)</f>
        <v>0</v>
      </c>
      <c r="H24" s="24" t="s">
        <v>48</v>
      </c>
      <c r="I24" s="65"/>
      <c r="J24" s="65"/>
      <c r="K24" s="65"/>
    </row>
    <row r="25" spans="3:16" x14ac:dyDescent="0.25">
      <c r="H25" s="66" t="s">
        <v>22</v>
      </c>
      <c r="I25" s="65"/>
      <c r="J25" s="65"/>
      <c r="K25" s="52"/>
      <c r="N25" s="74" t="s">
        <v>74</v>
      </c>
      <c r="O25" s="52"/>
      <c r="P25" s="75"/>
    </row>
    <row r="26" spans="3:16" x14ac:dyDescent="0.25">
      <c r="C26" s="94" t="s">
        <v>109</v>
      </c>
      <c r="D26" s="91"/>
      <c r="E26" s="77">
        <v>0.06</v>
      </c>
      <c r="H26" s="66" t="s">
        <v>23</v>
      </c>
      <c r="I26" s="65"/>
      <c r="J26" s="65"/>
      <c r="K26" s="52"/>
      <c r="N26" s="74" t="s">
        <v>75</v>
      </c>
      <c r="O26" s="75"/>
      <c r="P26" s="52"/>
    </row>
    <row r="27" spans="3:16" x14ac:dyDescent="0.25">
      <c r="C27" s="94" t="s">
        <v>113</v>
      </c>
      <c r="E27" s="72">
        <f>IF(O28&gt;0,O28*E26,0)</f>
        <v>0</v>
      </c>
    </row>
    <row r="28" spans="3:16" x14ac:dyDescent="0.25">
      <c r="H28" s="24" t="s">
        <v>40</v>
      </c>
      <c r="I28" s="59"/>
      <c r="J28" s="59"/>
      <c r="K28" s="59"/>
      <c r="N28" s="90" t="s">
        <v>106</v>
      </c>
      <c r="O28" s="52"/>
      <c r="P28" s="91"/>
    </row>
    <row r="29" spans="3:16" x14ac:dyDescent="0.25">
      <c r="C29" s="94" t="s">
        <v>119</v>
      </c>
      <c r="E29" s="52"/>
      <c r="H29" s="60" t="s">
        <v>22</v>
      </c>
      <c r="I29" s="59"/>
      <c r="J29" s="59"/>
      <c r="K29" s="52"/>
      <c r="N29" s="96" t="s">
        <v>112</v>
      </c>
      <c r="O29" s="91"/>
      <c r="P29" s="72">
        <f>E22-E27</f>
        <v>0</v>
      </c>
    </row>
    <row r="30" spans="3:16" x14ac:dyDescent="0.25">
      <c r="H30" s="60" t="s">
        <v>23</v>
      </c>
      <c r="I30" s="59"/>
      <c r="J30" s="59"/>
      <c r="K30" s="52"/>
    </row>
    <row r="31" spans="3:16" x14ac:dyDescent="0.25">
      <c r="C31" s="94" t="s">
        <v>126</v>
      </c>
      <c r="D31" s="91"/>
      <c r="E31" s="77">
        <v>0.06</v>
      </c>
      <c r="H31" s="59"/>
      <c r="I31" s="59"/>
      <c r="J31" s="59"/>
      <c r="K31" s="59"/>
      <c r="N31" s="85" t="s">
        <v>92</v>
      </c>
      <c r="O31" s="52"/>
      <c r="P31" s="86"/>
    </row>
    <row r="32" spans="3:16" x14ac:dyDescent="0.25">
      <c r="C32" s="94" t="s">
        <v>125</v>
      </c>
      <c r="E32" s="72">
        <f>IF(O16&gt;0,O16*E31,0)</f>
        <v>0</v>
      </c>
      <c r="H32" s="24" t="s">
        <v>41</v>
      </c>
      <c r="I32" s="59"/>
      <c r="J32" s="59"/>
      <c r="K32" s="59"/>
      <c r="N32" s="85" t="s">
        <v>93</v>
      </c>
      <c r="O32" s="86"/>
      <c r="P32" s="52"/>
    </row>
    <row r="33" spans="2:16" x14ac:dyDescent="0.25">
      <c r="H33" s="60" t="s">
        <v>22</v>
      </c>
      <c r="I33" s="59"/>
      <c r="J33" s="59"/>
      <c r="K33" s="52"/>
    </row>
    <row r="34" spans="2:16" x14ac:dyDescent="0.25">
      <c r="C34" s="94" t="s">
        <v>130</v>
      </c>
      <c r="E34" s="77">
        <v>0.02</v>
      </c>
      <c r="H34" s="60" t="s">
        <v>23</v>
      </c>
      <c r="I34" s="59"/>
      <c r="J34" s="59"/>
      <c r="K34" s="52"/>
      <c r="N34" s="78" t="s">
        <v>82</v>
      </c>
      <c r="O34" s="79"/>
      <c r="P34" s="52"/>
    </row>
    <row r="35" spans="2:16" x14ac:dyDescent="0.25">
      <c r="C35" s="96" t="s">
        <v>131</v>
      </c>
      <c r="E35" s="72">
        <f>IF(O20&gt;0,O20*E34,0)</f>
        <v>0</v>
      </c>
    </row>
    <row r="36" spans="2:16" x14ac:dyDescent="0.25">
      <c r="H36" s="24" t="s">
        <v>46</v>
      </c>
      <c r="I36" s="63"/>
      <c r="J36" s="63"/>
      <c r="K36" s="63"/>
      <c r="N36" s="78" t="s">
        <v>87</v>
      </c>
      <c r="O36" s="52"/>
      <c r="P36" s="79"/>
    </row>
    <row r="37" spans="2:16" x14ac:dyDescent="0.25">
      <c r="C37" s="75" t="s">
        <v>79</v>
      </c>
      <c r="D37" s="75"/>
      <c r="E37" s="77">
        <v>0.04</v>
      </c>
      <c r="H37" s="64" t="s">
        <v>22</v>
      </c>
      <c r="I37" s="63"/>
      <c r="J37" s="63"/>
      <c r="K37" s="52"/>
      <c r="N37" s="78" t="s">
        <v>88</v>
      </c>
      <c r="O37" s="79"/>
      <c r="P37" s="52"/>
    </row>
    <row r="38" spans="2:16" x14ac:dyDescent="0.25">
      <c r="C38" s="96" t="s">
        <v>115</v>
      </c>
      <c r="D38" s="75"/>
      <c r="E38" s="72">
        <f>IF(O25&gt;0,O25*E37,0)</f>
        <v>0</v>
      </c>
      <c r="H38" s="64" t="s">
        <v>23</v>
      </c>
      <c r="I38" s="63"/>
      <c r="J38" s="63"/>
      <c r="K38" s="52"/>
    </row>
    <row r="40" spans="2:16" x14ac:dyDescent="0.25">
      <c r="C40" s="86" t="s">
        <v>94</v>
      </c>
      <c r="D40" s="86"/>
      <c r="E40" s="77">
        <v>0.08</v>
      </c>
      <c r="H40" s="1" t="s">
        <v>37</v>
      </c>
      <c r="I40" s="8">
        <v>1000</v>
      </c>
      <c r="J40" s="8">
        <v>1150</v>
      </c>
      <c r="K40" s="8">
        <v>1300</v>
      </c>
    </row>
    <row r="41" spans="2:16" x14ac:dyDescent="0.25">
      <c r="C41" s="85" t="s">
        <v>95</v>
      </c>
      <c r="D41" s="86"/>
      <c r="E41" s="72">
        <f>IF(O31&gt;0,O31*E40,0)</f>
        <v>0</v>
      </c>
      <c r="K41" s="73"/>
    </row>
    <row r="42" spans="2:16" x14ac:dyDescent="0.25">
      <c r="K42" s="73"/>
    </row>
    <row r="43" spans="2:16" x14ac:dyDescent="0.25">
      <c r="B43" s="31" t="s">
        <v>1</v>
      </c>
      <c r="C43" s="32"/>
      <c r="D43" s="32"/>
      <c r="E43" s="32"/>
      <c r="G43" s="31" t="s">
        <v>16</v>
      </c>
      <c r="H43" s="32"/>
      <c r="I43" s="32"/>
      <c r="J43" s="32"/>
      <c r="K43" s="32"/>
      <c r="M43" s="31" t="s">
        <v>17</v>
      </c>
      <c r="N43" s="32"/>
      <c r="O43" s="32"/>
      <c r="P43" s="32"/>
    </row>
    <row r="44" spans="2:16" x14ac:dyDescent="0.25">
      <c r="B44" s="36"/>
      <c r="C44" s="36"/>
      <c r="D44" s="6" t="s">
        <v>39</v>
      </c>
      <c r="E44" s="6" t="s">
        <v>39</v>
      </c>
      <c r="G44" s="4"/>
      <c r="H44" s="5"/>
      <c r="I44" s="6" t="s">
        <v>18</v>
      </c>
      <c r="J44" s="6" t="s">
        <v>18</v>
      </c>
      <c r="K44" s="6" t="s">
        <v>18</v>
      </c>
      <c r="M44" s="36"/>
      <c r="N44" s="36"/>
      <c r="O44" s="6" t="str">
        <f>$D$44</f>
        <v>Period of</v>
      </c>
      <c r="P44" s="6" t="str">
        <f>$E$44</f>
        <v>Period of</v>
      </c>
    </row>
    <row r="45" spans="2:16" x14ac:dyDescent="0.25">
      <c r="B45" s="3"/>
      <c r="C45" s="3"/>
      <c r="D45" s="3" t="str">
        <f>$J$45</f>
        <v>Year 1</v>
      </c>
      <c r="E45" s="3" t="str">
        <f>$K$45</f>
        <v>Year 2</v>
      </c>
      <c r="G45" s="10" t="s">
        <v>25</v>
      </c>
      <c r="H45" s="11"/>
      <c r="I45" s="3" t="s">
        <v>29</v>
      </c>
      <c r="J45" s="3" t="s">
        <v>27</v>
      </c>
      <c r="K45" s="3" t="s">
        <v>28</v>
      </c>
      <c r="M45" s="10" t="s">
        <v>54</v>
      </c>
      <c r="N45" s="10"/>
      <c r="O45" s="3" t="str">
        <f>$J$45</f>
        <v>Year 1</v>
      </c>
      <c r="P45" s="3" t="str">
        <f>$K$45</f>
        <v>Year 2</v>
      </c>
    </row>
    <row r="46" spans="2:16" x14ac:dyDescent="0.25">
      <c r="C46" s="7" t="s">
        <v>2</v>
      </c>
      <c r="D46" s="8">
        <v>1000</v>
      </c>
      <c r="E46" s="9">
        <f>+D46+K17+K38+E16</f>
        <v>1000</v>
      </c>
      <c r="H46" s="1" t="s">
        <v>56</v>
      </c>
      <c r="N46" s="28" t="s">
        <v>102</v>
      </c>
      <c r="O46" s="29">
        <f>+D69</f>
        <v>150</v>
      </c>
      <c r="P46" s="9">
        <f>+E69</f>
        <v>150</v>
      </c>
    </row>
    <row r="47" spans="2:16" x14ac:dyDescent="0.25">
      <c r="C47" s="12" t="s">
        <v>3</v>
      </c>
      <c r="D47" s="13">
        <v>100</v>
      </c>
      <c r="E47" s="34">
        <f>+D47+K26</f>
        <v>100</v>
      </c>
      <c r="H47" s="12" t="s">
        <v>10</v>
      </c>
      <c r="I47" s="15">
        <f>+Initial_Cash</f>
        <v>1000</v>
      </c>
      <c r="J47" s="15">
        <f>+I47+O81</f>
        <v>1150</v>
      </c>
      <c r="K47" s="15">
        <f>+J47+P81</f>
        <v>1300</v>
      </c>
      <c r="N47" s="1" t="s">
        <v>61</v>
      </c>
    </row>
    <row r="48" spans="2:16" x14ac:dyDescent="0.25">
      <c r="C48" s="16" t="s">
        <v>4</v>
      </c>
      <c r="D48" s="17">
        <f>+D46-D47</f>
        <v>900</v>
      </c>
      <c r="E48" s="26">
        <f t="shared" ref="E48" si="0">+E46-E47</f>
        <v>900</v>
      </c>
      <c r="H48" s="12" t="s">
        <v>14</v>
      </c>
      <c r="I48" s="13">
        <v>0</v>
      </c>
      <c r="J48" s="13">
        <v>0</v>
      </c>
      <c r="K48" s="14">
        <f>+J48+K17-K18</f>
        <v>0</v>
      </c>
      <c r="N48" s="66" t="s">
        <v>62</v>
      </c>
      <c r="O48" s="14">
        <f>+D57</f>
        <v>0</v>
      </c>
      <c r="P48" s="14">
        <f>+E57</f>
        <v>0</v>
      </c>
    </row>
    <row r="49" spans="3:18" x14ac:dyDescent="0.25">
      <c r="C49" s="19"/>
      <c r="D49" s="20"/>
      <c r="E49" s="21"/>
      <c r="H49" s="62" t="s">
        <v>45</v>
      </c>
      <c r="I49" s="13">
        <v>0</v>
      </c>
      <c r="J49" s="13">
        <v>0</v>
      </c>
      <c r="K49" s="14">
        <f>+J49+K21-K22</f>
        <v>0</v>
      </c>
      <c r="N49" s="95" t="s">
        <v>117</v>
      </c>
      <c r="O49" s="14">
        <f>+D58</f>
        <v>0</v>
      </c>
      <c r="P49" s="14">
        <f>+E58</f>
        <v>0</v>
      </c>
    </row>
    <row r="50" spans="3:18" x14ac:dyDescent="0.25">
      <c r="C50" s="1" t="s">
        <v>5</v>
      </c>
      <c r="H50" s="62" t="s">
        <v>49</v>
      </c>
      <c r="I50" s="13">
        <v>0</v>
      </c>
      <c r="J50" s="13">
        <v>0</v>
      </c>
      <c r="K50" s="14">
        <f>+J50+K25-K26</f>
        <v>0</v>
      </c>
      <c r="N50" s="95" t="s">
        <v>146</v>
      </c>
      <c r="O50" s="14">
        <f>+D88</f>
        <v>0</v>
      </c>
      <c r="P50" s="14">
        <f t="shared" ref="P50" si="1">+E88</f>
        <v>0</v>
      </c>
    </row>
    <row r="51" spans="3:18" x14ac:dyDescent="0.25">
      <c r="C51" s="12" t="s">
        <v>6</v>
      </c>
      <c r="D51" s="13">
        <v>300</v>
      </c>
      <c r="E51" s="14">
        <f>+D51+K33</f>
        <v>300</v>
      </c>
      <c r="H51" s="16" t="s">
        <v>60</v>
      </c>
      <c r="I51" s="17">
        <f>SUM(I47:I50)</f>
        <v>1000</v>
      </c>
      <c r="J51" s="50">
        <f t="shared" ref="J51:K51" si="2">SUM(J47:J50)</f>
        <v>1150</v>
      </c>
      <c r="K51" s="50">
        <f t="shared" si="2"/>
        <v>1300</v>
      </c>
      <c r="N51" s="95" t="s">
        <v>122</v>
      </c>
      <c r="O51" s="37">
        <f>-O16</f>
        <v>0</v>
      </c>
      <c r="P51" s="37">
        <f>+P17</f>
        <v>0</v>
      </c>
    </row>
    <row r="52" spans="3:18" x14ac:dyDescent="0.25">
      <c r="C52" s="12" t="s">
        <v>7</v>
      </c>
      <c r="D52" s="13">
        <v>250</v>
      </c>
      <c r="E52" s="14">
        <f>+D52</f>
        <v>250</v>
      </c>
      <c r="H52" s="12"/>
      <c r="I52" s="13"/>
      <c r="J52" s="54"/>
      <c r="K52" s="23"/>
      <c r="N52" s="95" t="s">
        <v>123</v>
      </c>
      <c r="O52" s="37">
        <f>+O16</f>
        <v>0</v>
      </c>
      <c r="P52" s="37">
        <f>-P18</f>
        <v>0</v>
      </c>
    </row>
    <row r="53" spans="3:18" x14ac:dyDescent="0.25">
      <c r="C53" s="12" t="s">
        <v>8</v>
      </c>
      <c r="D53" s="13">
        <v>150</v>
      </c>
      <c r="E53" s="23">
        <f>+D53+K29+K22</f>
        <v>150</v>
      </c>
      <c r="H53" s="1" t="s">
        <v>57</v>
      </c>
      <c r="N53" s="1" t="s">
        <v>73</v>
      </c>
    </row>
    <row r="54" spans="3:18" x14ac:dyDescent="0.25">
      <c r="C54" s="95" t="s">
        <v>124</v>
      </c>
      <c r="D54" s="13">
        <v>0</v>
      </c>
      <c r="E54" s="34">
        <f>+D54+E29</f>
        <v>0</v>
      </c>
      <c r="H54" s="66" t="s">
        <v>58</v>
      </c>
      <c r="I54" s="13">
        <v>0</v>
      </c>
      <c r="J54" s="14">
        <f>+I54-O48-O65</f>
        <v>0</v>
      </c>
      <c r="K54" s="14">
        <f>+J54-P48-P65</f>
        <v>0</v>
      </c>
      <c r="N54" s="66" t="s">
        <v>14</v>
      </c>
      <c r="O54" s="14">
        <f t="shared" ref="O54:P56" si="3">+I48-J48</f>
        <v>0</v>
      </c>
      <c r="P54" s="14">
        <f t="shared" si="3"/>
        <v>0</v>
      </c>
    </row>
    <row r="55" spans="3:18" x14ac:dyDescent="0.25">
      <c r="C55" s="22" t="s">
        <v>9</v>
      </c>
      <c r="D55" s="17">
        <f>SUM(D51:D54)</f>
        <v>700</v>
      </c>
      <c r="E55" s="50">
        <f>SUM(E51:E54)</f>
        <v>700</v>
      </c>
      <c r="H55" s="95" t="s">
        <v>120</v>
      </c>
      <c r="I55" s="13">
        <v>0</v>
      </c>
      <c r="J55" s="14">
        <f>+I55-O51</f>
        <v>0</v>
      </c>
      <c r="K55" s="14">
        <f>+J55-P51</f>
        <v>0</v>
      </c>
      <c r="N55" s="66" t="s">
        <v>45</v>
      </c>
      <c r="O55" s="37">
        <f t="shared" si="3"/>
        <v>0</v>
      </c>
      <c r="P55" s="37">
        <f t="shared" si="3"/>
        <v>0</v>
      </c>
      <c r="Q55" s="65"/>
      <c r="R55" s="65"/>
    </row>
    <row r="56" spans="3:18" x14ac:dyDescent="0.25">
      <c r="C56" s="12"/>
      <c r="H56" s="95" t="s">
        <v>110</v>
      </c>
      <c r="I56" s="13">
        <v>0</v>
      </c>
      <c r="J56" s="14">
        <f>+I56-O49-O66</f>
        <v>0</v>
      </c>
      <c r="K56" s="14">
        <f>+J56-P49-P66</f>
        <v>0</v>
      </c>
      <c r="N56" s="62" t="s">
        <v>49</v>
      </c>
      <c r="O56" s="37">
        <f t="shared" si="3"/>
        <v>0</v>
      </c>
      <c r="P56" s="37">
        <f t="shared" si="3"/>
        <v>0</v>
      </c>
      <c r="Q56" s="65"/>
      <c r="R56" s="65"/>
    </row>
    <row r="57" spans="3:18" x14ac:dyDescent="0.25">
      <c r="C57" s="65" t="s">
        <v>55</v>
      </c>
      <c r="D57" s="13">
        <v>0</v>
      </c>
      <c r="E57" s="14">
        <f>+D57+E19</f>
        <v>0</v>
      </c>
      <c r="H57" s="95" t="s">
        <v>134</v>
      </c>
      <c r="I57" s="13">
        <v>0</v>
      </c>
      <c r="J57" s="14">
        <f>+I57-O63-O64</f>
        <v>0</v>
      </c>
      <c r="K57" s="14">
        <f>+J57-P63-P64</f>
        <v>0</v>
      </c>
      <c r="N57" s="60" t="s">
        <v>42</v>
      </c>
      <c r="O57" s="37">
        <f t="shared" ref="O57:P59" si="4">+J65-I65</f>
        <v>0</v>
      </c>
      <c r="P57" s="37">
        <f t="shared" si="4"/>
        <v>0</v>
      </c>
      <c r="Q57" s="65"/>
      <c r="R57" s="65"/>
    </row>
    <row r="58" spans="3:18" x14ac:dyDescent="0.25">
      <c r="C58" s="94" t="s">
        <v>116</v>
      </c>
      <c r="D58" s="13">
        <v>0</v>
      </c>
      <c r="E58" s="14">
        <f>+D58+E24</f>
        <v>0</v>
      </c>
      <c r="H58" s="95" t="s">
        <v>192</v>
      </c>
      <c r="I58" s="13">
        <v>0</v>
      </c>
      <c r="J58" s="14"/>
      <c r="K58" s="14"/>
      <c r="N58" s="60" t="s">
        <v>43</v>
      </c>
      <c r="O58" s="37">
        <f t="shared" si="4"/>
        <v>0</v>
      </c>
      <c r="P58" s="37">
        <f t="shared" si="4"/>
        <v>0</v>
      </c>
      <c r="Q58" s="65"/>
      <c r="R58" s="65"/>
    </row>
    <row r="59" spans="3:18" x14ac:dyDescent="0.25">
      <c r="H59" s="16" t="s">
        <v>59</v>
      </c>
      <c r="I59" s="17">
        <f>SUM(I54:I58)</f>
        <v>0</v>
      </c>
      <c r="J59" s="50">
        <f>SUM(J54:J58)</f>
        <v>0</v>
      </c>
      <c r="K59" s="50">
        <f>SUM(K54:K58)</f>
        <v>0</v>
      </c>
      <c r="N59" s="64" t="s">
        <v>47</v>
      </c>
      <c r="O59" s="37">
        <f t="shared" si="4"/>
        <v>0</v>
      </c>
      <c r="P59" s="70">
        <f t="shared" si="4"/>
        <v>0</v>
      </c>
      <c r="Q59" s="65"/>
      <c r="R59" s="65"/>
    </row>
    <row r="60" spans="3:18" x14ac:dyDescent="0.25">
      <c r="C60" s="24" t="s">
        <v>80</v>
      </c>
      <c r="D60" s="25">
        <f>+D48-D55-D57-D58</f>
        <v>200</v>
      </c>
      <c r="E60" s="26">
        <f>+E48-E55-E57-E58</f>
        <v>200</v>
      </c>
      <c r="N60" s="22" t="s">
        <v>63</v>
      </c>
      <c r="O60" s="50">
        <f>SUM(O46:O59)</f>
        <v>150</v>
      </c>
      <c r="P60" s="27">
        <f>SUM(P46:P59)</f>
        <v>150</v>
      </c>
      <c r="Q60" s="65"/>
      <c r="R60" s="65"/>
    </row>
    <row r="61" spans="3:18" x14ac:dyDescent="0.25">
      <c r="C61" s="12" t="s">
        <v>20</v>
      </c>
      <c r="D61" s="13">
        <v>0</v>
      </c>
      <c r="E61" s="14">
        <f>+D61+E35</f>
        <v>0</v>
      </c>
      <c r="H61" s="1" t="s">
        <v>11</v>
      </c>
      <c r="I61" s="69">
        <f>+I51+I59</f>
        <v>1000</v>
      </c>
      <c r="J61" s="57">
        <f>+J51+J59</f>
        <v>1150</v>
      </c>
      <c r="K61" s="57">
        <f>+K51+K59</f>
        <v>1300</v>
      </c>
      <c r="N61" s="66"/>
      <c r="O61" s="14"/>
      <c r="P61" s="14"/>
      <c r="Q61" s="65"/>
      <c r="R61" s="65"/>
    </row>
    <row r="62" spans="3:18" x14ac:dyDescent="0.25">
      <c r="C62" s="12" t="s">
        <v>21</v>
      </c>
      <c r="D62" s="13">
        <v>0</v>
      </c>
      <c r="E62" s="34">
        <f>+D62-E38-E27</f>
        <v>0</v>
      </c>
      <c r="M62" s="10" t="s">
        <v>89</v>
      </c>
      <c r="N62" s="10"/>
      <c r="O62" s="10"/>
      <c r="P62" s="10"/>
      <c r="Q62" s="65"/>
      <c r="R62" s="65"/>
    </row>
    <row r="63" spans="3:18" x14ac:dyDescent="0.25">
      <c r="C63" s="16" t="s">
        <v>81</v>
      </c>
      <c r="D63" s="17">
        <f>SUM(D60:D62)</f>
        <v>200</v>
      </c>
      <c r="E63" s="26">
        <f>SUM(E60:E62)</f>
        <v>200</v>
      </c>
      <c r="G63" s="10" t="s">
        <v>26</v>
      </c>
      <c r="H63" s="11"/>
      <c r="I63" s="11"/>
      <c r="J63" s="11"/>
      <c r="K63" s="11"/>
      <c r="N63" s="95" t="s">
        <v>135</v>
      </c>
      <c r="O63" s="14">
        <f>-O20</f>
        <v>0</v>
      </c>
      <c r="P63" s="13">
        <v>0</v>
      </c>
    </row>
    <row r="64" spans="3:18" x14ac:dyDescent="0.25">
      <c r="G64" s="1"/>
      <c r="H64" s="1" t="s">
        <v>68</v>
      </c>
      <c r="N64" s="95" t="s">
        <v>136</v>
      </c>
      <c r="O64" s="13">
        <v>0</v>
      </c>
      <c r="P64" s="14">
        <f>+P21</f>
        <v>0</v>
      </c>
    </row>
    <row r="65" spans="2:16" x14ac:dyDescent="0.25">
      <c r="C65" s="12" t="s">
        <v>19</v>
      </c>
      <c r="D65" s="14">
        <f>-D63*$E$7</f>
        <v>-50</v>
      </c>
      <c r="E65" s="14">
        <f>-E63*$E$7</f>
        <v>-50</v>
      </c>
      <c r="H65" s="60" t="s">
        <v>42</v>
      </c>
      <c r="I65" s="18">
        <v>0</v>
      </c>
      <c r="J65" s="18">
        <v>0</v>
      </c>
      <c r="K65" s="15">
        <f>+J65+K33-K34</f>
        <v>0</v>
      </c>
      <c r="M65" s="65"/>
      <c r="N65" s="66" t="s">
        <v>64</v>
      </c>
      <c r="O65" s="14">
        <f>-O23</f>
        <v>0</v>
      </c>
      <c r="P65" s="13">
        <v>0</v>
      </c>
    </row>
    <row r="66" spans="2:16" x14ac:dyDescent="0.25">
      <c r="C66" s="56"/>
      <c r="D66" s="23"/>
      <c r="E66" s="23"/>
      <c r="H66" s="60" t="s">
        <v>43</v>
      </c>
      <c r="I66" s="13">
        <v>0</v>
      </c>
      <c r="J66" s="13">
        <v>0</v>
      </c>
      <c r="K66" s="14">
        <f>+J66+K29-K30</f>
        <v>0</v>
      </c>
      <c r="N66" s="95" t="s">
        <v>114</v>
      </c>
      <c r="O66" s="14">
        <f>-O28</f>
        <v>0</v>
      </c>
      <c r="P66" s="13">
        <v>0</v>
      </c>
    </row>
    <row r="67" spans="2:16" x14ac:dyDescent="0.25">
      <c r="C67" s="28" t="s">
        <v>100</v>
      </c>
      <c r="D67" s="55">
        <f>+D63+D65</f>
        <v>150</v>
      </c>
      <c r="E67" s="55">
        <f>+E63+E65</f>
        <v>150</v>
      </c>
      <c r="H67" s="60" t="s">
        <v>47</v>
      </c>
      <c r="I67" s="13">
        <v>0</v>
      </c>
      <c r="J67" s="13">
        <v>0</v>
      </c>
      <c r="K67" s="14">
        <f>+J67+K37-K38</f>
        <v>0</v>
      </c>
      <c r="M67" s="65"/>
      <c r="N67" s="22" t="s">
        <v>65</v>
      </c>
      <c r="O67" s="50">
        <f>SUM(O63:O66)</f>
        <v>0</v>
      </c>
      <c r="P67" s="50">
        <f>SUM(P63:P66)</f>
        <v>0</v>
      </c>
    </row>
    <row r="68" spans="2:16" x14ac:dyDescent="0.25">
      <c r="C68" s="88" t="s">
        <v>101</v>
      </c>
      <c r="D68" s="81">
        <v>0</v>
      </c>
      <c r="E68" s="89">
        <f>-E41</f>
        <v>0</v>
      </c>
      <c r="H68" s="22" t="s">
        <v>69</v>
      </c>
      <c r="I68" s="50">
        <f>SUM(I65:I67)</f>
        <v>0</v>
      </c>
      <c r="J68" s="50">
        <f>SUM(J65:J67)</f>
        <v>0</v>
      </c>
      <c r="K68" s="50">
        <f>SUM(K65:K67)</f>
        <v>0</v>
      </c>
      <c r="N68" s="65"/>
      <c r="O68" s="14"/>
      <c r="P68" s="14"/>
    </row>
    <row r="69" spans="2:16" x14ac:dyDescent="0.25">
      <c r="C69" s="28" t="s">
        <v>102</v>
      </c>
      <c r="D69" s="29">
        <f>SUM(D67:D68)</f>
        <v>150</v>
      </c>
      <c r="E69" s="29">
        <f>SUM(E67:E68)</f>
        <v>150</v>
      </c>
      <c r="H69" s="7"/>
      <c r="I69" s="55"/>
      <c r="J69" s="27"/>
      <c r="K69" s="26"/>
      <c r="M69" s="10" t="s">
        <v>90</v>
      </c>
      <c r="N69" s="10"/>
      <c r="O69" s="10"/>
      <c r="P69" s="10"/>
    </row>
    <row r="70" spans="2:16" x14ac:dyDescent="0.25">
      <c r="H70" s="1" t="s">
        <v>70</v>
      </c>
      <c r="N70" s="76" t="s">
        <v>76</v>
      </c>
      <c r="O70" s="14">
        <f>+O25</f>
        <v>0</v>
      </c>
      <c r="P70" s="13">
        <v>0</v>
      </c>
    </row>
    <row r="71" spans="2:16" x14ac:dyDescent="0.25">
      <c r="B71" s="39" t="s">
        <v>138</v>
      </c>
      <c r="C71" s="40"/>
      <c r="D71" s="40"/>
      <c r="E71" s="41"/>
      <c r="H71" s="66" t="s">
        <v>71</v>
      </c>
      <c r="I71" s="13">
        <v>0</v>
      </c>
      <c r="J71" s="14">
        <f>+I71+O70+O71</f>
        <v>0</v>
      </c>
      <c r="K71" s="14">
        <f>+J71+P70+P71</f>
        <v>0</v>
      </c>
      <c r="N71" s="76" t="s">
        <v>77</v>
      </c>
      <c r="O71" s="13">
        <v>0</v>
      </c>
      <c r="P71" s="14">
        <f>-P26</f>
        <v>0</v>
      </c>
    </row>
    <row r="72" spans="2:16" x14ac:dyDescent="0.25">
      <c r="B72" s="98"/>
      <c r="C72" s="98"/>
      <c r="D72" s="102" t="str">
        <f>$D$44</f>
        <v>Period of</v>
      </c>
      <c r="E72" s="103" t="str">
        <f>$E$44</f>
        <v>Period of</v>
      </c>
      <c r="H72" s="95" t="s">
        <v>121</v>
      </c>
      <c r="I72" s="13">
        <v>0</v>
      </c>
      <c r="J72" s="14">
        <f>+I72+O52</f>
        <v>0</v>
      </c>
      <c r="K72" s="14">
        <f>+J72+P52</f>
        <v>0</v>
      </c>
      <c r="N72" s="92" t="s">
        <v>104</v>
      </c>
      <c r="O72" s="14">
        <f>+O28</f>
        <v>0</v>
      </c>
      <c r="P72" s="13">
        <v>0</v>
      </c>
    </row>
    <row r="73" spans="2:16" x14ac:dyDescent="0.25">
      <c r="B73" s="99"/>
      <c r="C73" s="99"/>
      <c r="D73" s="104" t="str">
        <f>$D$45</f>
        <v>Year 1</v>
      </c>
      <c r="E73" s="105" t="str">
        <f>$E$45</f>
        <v>Year 2</v>
      </c>
      <c r="H73" s="95" t="s">
        <v>193</v>
      </c>
      <c r="I73" s="13">
        <v>0</v>
      </c>
      <c r="J73" s="14">
        <f>+I73+O50</f>
        <v>0</v>
      </c>
      <c r="K73" s="14">
        <f>+J73+P50</f>
        <v>0</v>
      </c>
      <c r="N73" s="92" t="s">
        <v>105</v>
      </c>
      <c r="O73" s="13">
        <v>0</v>
      </c>
      <c r="P73" s="14">
        <f>-P29</f>
        <v>0</v>
      </c>
    </row>
    <row r="74" spans="2:16" x14ac:dyDescent="0.25">
      <c r="B74" s="94"/>
      <c r="C74" s="1" t="s">
        <v>139</v>
      </c>
      <c r="D74" s="9">
        <f>+D63</f>
        <v>200</v>
      </c>
      <c r="E74" s="9">
        <f t="shared" ref="E74" si="5">+E63</f>
        <v>200</v>
      </c>
      <c r="H74" s="95" t="s">
        <v>111</v>
      </c>
      <c r="I74" s="13">
        <v>0</v>
      </c>
      <c r="J74" s="14">
        <f>+I74+O72+O73</f>
        <v>0</v>
      </c>
      <c r="K74" s="14">
        <f>+J74+P72+P73</f>
        <v>0</v>
      </c>
      <c r="N74" s="87" t="s">
        <v>96</v>
      </c>
      <c r="O74" s="14">
        <f>+O31</f>
        <v>0</v>
      </c>
      <c r="P74" s="13">
        <v>0</v>
      </c>
    </row>
    <row r="75" spans="2:16" x14ac:dyDescent="0.25">
      <c r="B75" s="94"/>
      <c r="C75" s="95" t="s">
        <v>140</v>
      </c>
      <c r="D75" s="14">
        <f>+D57</f>
        <v>0</v>
      </c>
      <c r="E75" s="14">
        <f>+E57</f>
        <v>0</v>
      </c>
      <c r="H75" s="16" t="s">
        <v>72</v>
      </c>
      <c r="I75" s="17">
        <f>SUM(I71:I74)</f>
        <v>0</v>
      </c>
      <c r="J75" s="50">
        <f>SUM(J71:J74)</f>
        <v>0</v>
      </c>
      <c r="K75" s="50">
        <f>SUM(K71:K74)</f>
        <v>0</v>
      </c>
      <c r="N75" s="87" t="s">
        <v>97</v>
      </c>
      <c r="O75" s="13">
        <v>0</v>
      </c>
      <c r="P75" s="14">
        <f>-P32</f>
        <v>0</v>
      </c>
    </row>
    <row r="76" spans="2:16" x14ac:dyDescent="0.25">
      <c r="B76" s="94"/>
      <c r="C76" s="100" t="s">
        <v>141</v>
      </c>
      <c r="D76" s="13">
        <v>0</v>
      </c>
      <c r="E76" s="14">
        <f>-E20</f>
        <v>0</v>
      </c>
      <c r="N76" s="80" t="s">
        <v>83</v>
      </c>
      <c r="O76" s="13">
        <v>0</v>
      </c>
      <c r="P76" s="37">
        <f>-P34</f>
        <v>0</v>
      </c>
    </row>
    <row r="77" spans="2:16" x14ac:dyDescent="0.25">
      <c r="B77" s="94"/>
      <c r="C77" s="1" t="s">
        <v>142</v>
      </c>
      <c r="D77" s="17">
        <f>SUM(D74:D76)</f>
        <v>200</v>
      </c>
      <c r="E77" s="17">
        <f>SUM(E74:E76)</f>
        <v>200</v>
      </c>
      <c r="H77" s="1" t="s">
        <v>86</v>
      </c>
      <c r="N77" s="80" t="s">
        <v>84</v>
      </c>
      <c r="O77" s="14">
        <f>+O36</f>
        <v>0</v>
      </c>
      <c r="P77" s="13">
        <v>0</v>
      </c>
    </row>
    <row r="78" spans="2:16" x14ac:dyDescent="0.25">
      <c r="B78" s="94"/>
      <c r="C78" s="95"/>
      <c r="D78" s="101"/>
      <c r="E78" s="101"/>
      <c r="H78" s="87" t="s">
        <v>98</v>
      </c>
      <c r="I78" s="27">
        <f>+Initial_Cash</f>
        <v>1000</v>
      </c>
      <c r="J78" s="27">
        <f>+I78+O46+O77+O76+O78</f>
        <v>1150</v>
      </c>
      <c r="K78" s="26">
        <f>+J78+P46+P77+P76+P78</f>
        <v>1300</v>
      </c>
      <c r="N78" s="80" t="s">
        <v>85</v>
      </c>
      <c r="O78" s="81">
        <v>0</v>
      </c>
      <c r="P78" s="34">
        <f>-P37</f>
        <v>0</v>
      </c>
    </row>
    <row r="79" spans="2:16" x14ac:dyDescent="0.25">
      <c r="B79" s="94"/>
      <c r="C79" s="1" t="s">
        <v>151</v>
      </c>
      <c r="D79" s="108"/>
      <c r="E79" s="25"/>
      <c r="H79" s="87" t="s">
        <v>103</v>
      </c>
      <c r="I79" s="81">
        <v>0</v>
      </c>
      <c r="J79" s="34">
        <f>+I79+O74+O75</f>
        <v>0</v>
      </c>
      <c r="K79" s="34">
        <f>+J79+P74+P75</f>
        <v>0</v>
      </c>
      <c r="N79" s="22" t="s">
        <v>78</v>
      </c>
      <c r="O79" s="50">
        <f>SUM(O70:O78)</f>
        <v>0</v>
      </c>
      <c r="P79" s="50">
        <f>SUM(P70:P78)</f>
        <v>0</v>
      </c>
    </row>
    <row r="80" spans="2:16" x14ac:dyDescent="0.25">
      <c r="B80" s="94"/>
      <c r="C80" s="95" t="s">
        <v>153</v>
      </c>
      <c r="D80" s="14"/>
      <c r="E80" s="101"/>
      <c r="H80" s="16" t="s">
        <v>99</v>
      </c>
      <c r="I80" s="25">
        <f>SUM(I78:I79)</f>
        <v>1000</v>
      </c>
      <c r="J80" s="50">
        <f t="shared" ref="J80:K80" si="6">SUM(J78:J79)</f>
        <v>1150</v>
      </c>
      <c r="K80" s="50">
        <f t="shared" si="6"/>
        <v>1300</v>
      </c>
      <c r="N80" s="63"/>
    </row>
    <row r="81" spans="2:16" x14ac:dyDescent="0.25">
      <c r="B81" s="94"/>
      <c r="C81" s="95" t="s">
        <v>155</v>
      </c>
      <c r="D81" s="14"/>
      <c r="E81" s="115"/>
      <c r="N81" s="1" t="s">
        <v>66</v>
      </c>
      <c r="O81" s="69">
        <f>+O60+O67+O79</f>
        <v>150</v>
      </c>
      <c r="P81" s="9">
        <f>+P60+P67+P79</f>
        <v>150</v>
      </c>
    </row>
    <row r="82" spans="2:16" x14ac:dyDescent="0.25">
      <c r="C82" s="16" t="s">
        <v>157</v>
      </c>
      <c r="D82" s="50"/>
      <c r="E82" s="27"/>
      <c r="H82" s="28" t="s">
        <v>12</v>
      </c>
      <c r="I82" s="29">
        <f>+I68+I75+I80</f>
        <v>1000</v>
      </c>
      <c r="J82" s="9">
        <f>+J68+J75+J80</f>
        <v>1150</v>
      </c>
      <c r="K82" s="29">
        <f>+K68+K75+K80</f>
        <v>1300</v>
      </c>
      <c r="N82" s="63"/>
    </row>
    <row r="83" spans="2:16" x14ac:dyDescent="0.25">
      <c r="C83" s="94"/>
      <c r="D83" s="94"/>
      <c r="E83" s="94"/>
      <c r="N83" s="63"/>
    </row>
    <row r="84" spans="2:16" x14ac:dyDescent="0.25">
      <c r="C84" s="94" t="s">
        <v>191</v>
      </c>
      <c r="D84" s="101"/>
      <c r="E84" s="14"/>
      <c r="H84" s="1" t="s">
        <v>91</v>
      </c>
      <c r="I84" s="82">
        <f>Share_Count</f>
        <v>1000</v>
      </c>
      <c r="J84" s="83">
        <f>+I84+O77/Share_Price+O78/Share_Price</f>
        <v>1000</v>
      </c>
      <c r="K84" s="83">
        <f>+J84+P77/Share_Price+P78/Share_Price</f>
        <v>1000</v>
      </c>
      <c r="N84" s="63"/>
    </row>
    <row r="85" spans="2:16" x14ac:dyDescent="0.25">
      <c r="C85" s="94"/>
      <c r="D85" s="94"/>
      <c r="E85" s="94"/>
      <c r="I85" s="84"/>
      <c r="N85" s="63"/>
    </row>
    <row r="86" spans="2:16" x14ac:dyDescent="0.25">
      <c r="C86" s="94" t="s">
        <v>143</v>
      </c>
      <c r="D86" s="14"/>
      <c r="E86" s="14"/>
      <c r="H86" s="1" t="s">
        <v>35</v>
      </c>
      <c r="I86" s="51">
        <f>+I61-I82</f>
        <v>0</v>
      </c>
      <c r="J86" s="51">
        <f>+J61-J82</f>
        <v>0</v>
      </c>
      <c r="K86" s="51">
        <f>+K61-K82</f>
        <v>0</v>
      </c>
      <c r="N86" s="63"/>
    </row>
    <row r="87" spans="2:16" x14ac:dyDescent="0.25">
      <c r="C87" s="94"/>
      <c r="D87" s="94"/>
      <c r="E87" s="94"/>
      <c r="N87" s="63"/>
    </row>
    <row r="88" spans="2:16" x14ac:dyDescent="0.25">
      <c r="C88" s="1" t="s">
        <v>144</v>
      </c>
      <c r="D88" s="69"/>
      <c r="E88" s="9"/>
      <c r="N88" s="63"/>
    </row>
    <row r="89" spans="2:16" x14ac:dyDescent="0.25">
      <c r="N89" s="63"/>
    </row>
    <row r="90" spans="2:16" x14ac:dyDescent="0.25">
      <c r="B90" s="10" t="s">
        <v>181</v>
      </c>
      <c r="C90" s="58"/>
      <c r="D90" s="58"/>
      <c r="E90" s="58"/>
      <c r="F90" s="58"/>
      <c r="G90" s="58"/>
      <c r="H90" s="58"/>
      <c r="I90" s="58"/>
      <c r="J90" s="58"/>
      <c r="K90" s="58"/>
      <c r="L90" s="94"/>
      <c r="M90" s="94"/>
      <c r="N90" s="94"/>
    </row>
    <row r="91" spans="2:16" x14ac:dyDescent="0.25"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</row>
    <row r="92" spans="2:16" x14ac:dyDescent="0.25">
      <c r="B92" s="94"/>
      <c r="C92" s="94" t="s">
        <v>182</v>
      </c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</row>
    <row r="93" spans="2:16" x14ac:dyDescent="0.25">
      <c r="B93" s="94"/>
      <c r="C93" s="94" t="s">
        <v>183</v>
      </c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</row>
    <row r="94" spans="2:16" x14ac:dyDescent="0.25"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</row>
    <row r="95" spans="2:16" x14ac:dyDescent="0.25">
      <c r="B95" s="94"/>
      <c r="C95" s="1" t="s">
        <v>184</v>
      </c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</row>
    <row r="96" spans="2:16" x14ac:dyDescent="0.25"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</row>
    <row r="97" spans="2:14" x14ac:dyDescent="0.25">
      <c r="B97" s="94"/>
      <c r="C97" s="1" t="s">
        <v>185</v>
      </c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</row>
    <row r="98" spans="2:14" x14ac:dyDescent="0.25">
      <c r="B98" s="94"/>
      <c r="C98" s="94" t="s">
        <v>186</v>
      </c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</row>
    <row r="99" spans="2:14" x14ac:dyDescent="0.25"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</row>
    <row r="100" spans="2:14" x14ac:dyDescent="0.25">
      <c r="B100" s="94"/>
      <c r="C100" s="94" t="s">
        <v>187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2:14" x14ac:dyDescent="0.25">
      <c r="B101" s="94"/>
      <c r="C101" s="94" t="s">
        <v>188</v>
      </c>
      <c r="D101" s="94"/>
      <c r="E101" s="94"/>
      <c r="F101" s="94"/>
      <c r="G101" s="94"/>
      <c r="H101" s="94"/>
      <c r="I101" s="94"/>
      <c r="J101" s="94"/>
      <c r="K101" s="94"/>
    </row>
    <row r="102" spans="2:14" x14ac:dyDescent="0.25">
      <c r="B102" s="94"/>
      <c r="C102" s="94"/>
      <c r="D102" s="94"/>
      <c r="E102" s="94"/>
      <c r="F102" s="94"/>
      <c r="G102" s="94"/>
      <c r="H102" s="94"/>
      <c r="I102" s="94"/>
      <c r="J102" s="94"/>
      <c r="K102" s="94"/>
    </row>
    <row r="103" spans="2:14" x14ac:dyDescent="0.25">
      <c r="B103" s="94"/>
      <c r="C103" s="94" t="s">
        <v>189</v>
      </c>
      <c r="D103" s="94"/>
      <c r="E103" s="94"/>
      <c r="F103" s="94"/>
      <c r="G103" s="94"/>
      <c r="H103" s="94"/>
      <c r="I103" s="94"/>
      <c r="J103" s="94"/>
      <c r="K103" s="94"/>
    </row>
    <row r="104" spans="2:14" x14ac:dyDescent="0.25">
      <c r="B104" s="94"/>
      <c r="C104" s="94" t="s">
        <v>190</v>
      </c>
      <c r="D104" s="94"/>
      <c r="E104" s="94"/>
      <c r="F104" s="94"/>
      <c r="G104" s="94"/>
      <c r="H104" s="94"/>
      <c r="I104" s="94"/>
      <c r="J104" s="94"/>
      <c r="K104" s="94"/>
    </row>
  </sheetData>
  <phoneticPr fontId="28" type="noConversion"/>
  <conditionalFormatting sqref="E46">
    <cfRule type="cellIs" dxfId="93" priority="311" operator="notEqual">
      <formula>D46</formula>
    </cfRule>
  </conditionalFormatting>
  <conditionalFormatting sqref="E47">
    <cfRule type="cellIs" dxfId="92" priority="310" operator="notEqual">
      <formula>D47</formula>
    </cfRule>
  </conditionalFormatting>
  <conditionalFormatting sqref="E55">
    <cfRule type="cellIs" dxfId="91" priority="307" operator="notEqual">
      <formula>D55</formula>
    </cfRule>
  </conditionalFormatting>
  <conditionalFormatting sqref="E60">
    <cfRule type="cellIs" dxfId="90" priority="306" operator="notEqual">
      <formula>D60</formula>
    </cfRule>
  </conditionalFormatting>
  <conditionalFormatting sqref="E63">
    <cfRule type="cellIs" dxfId="89" priority="303" operator="notEqual">
      <formula>D63</formula>
    </cfRule>
  </conditionalFormatting>
  <conditionalFormatting sqref="E51">
    <cfRule type="cellIs" dxfId="88" priority="299" operator="notEqual">
      <formula>D51</formula>
    </cfRule>
  </conditionalFormatting>
  <conditionalFormatting sqref="E52">
    <cfRule type="cellIs" dxfId="87" priority="298" operator="notEqual">
      <formula>D52</formula>
    </cfRule>
  </conditionalFormatting>
  <conditionalFormatting sqref="E53">
    <cfRule type="cellIs" dxfId="86" priority="297" operator="notEqual">
      <formula>D53</formula>
    </cfRule>
  </conditionalFormatting>
  <conditionalFormatting sqref="K68">
    <cfRule type="cellIs" dxfId="85" priority="295" operator="notEqual">
      <formula>J68</formula>
    </cfRule>
  </conditionalFormatting>
  <conditionalFormatting sqref="K47">
    <cfRule type="cellIs" dxfId="84" priority="288" operator="notEqual">
      <formula>J47</formula>
    </cfRule>
  </conditionalFormatting>
  <conditionalFormatting sqref="K48">
    <cfRule type="cellIs" dxfId="83" priority="287" operator="notEqual">
      <formula>J48</formula>
    </cfRule>
  </conditionalFormatting>
  <conditionalFormatting sqref="K52">
    <cfRule type="cellIs" dxfId="82" priority="286" operator="notEqual">
      <formula>J52</formula>
    </cfRule>
  </conditionalFormatting>
  <conditionalFormatting sqref="P46">
    <cfRule type="cellIs" dxfId="81" priority="285" operator="notEqual">
      <formula>O46</formula>
    </cfRule>
  </conditionalFormatting>
  <conditionalFormatting sqref="K51">
    <cfRule type="cellIs" dxfId="80" priority="273" operator="notEqual">
      <formula>J51</formula>
    </cfRule>
  </conditionalFormatting>
  <conditionalFormatting sqref="K69">
    <cfRule type="cellIs" dxfId="79" priority="270" operator="notEqual">
      <formula>J69</formula>
    </cfRule>
  </conditionalFormatting>
  <conditionalFormatting sqref="E61">
    <cfRule type="cellIs" dxfId="78" priority="218" operator="notEqual">
      <formula>$D$61</formula>
    </cfRule>
  </conditionalFormatting>
  <conditionalFormatting sqref="E48">
    <cfRule type="cellIs" dxfId="77" priority="210" operator="notEqual">
      <formula>$D$48</formula>
    </cfRule>
  </conditionalFormatting>
  <conditionalFormatting sqref="E62">
    <cfRule type="cellIs" dxfId="76" priority="209" operator="notEqual">
      <formula>$D$62</formula>
    </cfRule>
  </conditionalFormatting>
  <conditionalFormatting sqref="E65">
    <cfRule type="cellIs" dxfId="75" priority="206" operator="notEqual">
      <formula>$D$65</formula>
    </cfRule>
  </conditionalFormatting>
  <conditionalFormatting sqref="J47">
    <cfRule type="cellIs" dxfId="74" priority="204" operator="notEqual">
      <formula>I47</formula>
    </cfRule>
  </conditionalFormatting>
  <conditionalFormatting sqref="J78">
    <cfRule type="cellIs" dxfId="73" priority="203" operator="notEqual">
      <formula>$I$78</formula>
    </cfRule>
  </conditionalFormatting>
  <conditionalFormatting sqref="K78">
    <cfRule type="cellIs" dxfId="72" priority="202" operator="notEqual">
      <formula>$J$78</formula>
    </cfRule>
  </conditionalFormatting>
  <conditionalFormatting sqref="K82">
    <cfRule type="cellIs" dxfId="71" priority="198" operator="notEqual">
      <formula>$J$82</formula>
    </cfRule>
  </conditionalFormatting>
  <conditionalFormatting sqref="E67">
    <cfRule type="cellIs" dxfId="70" priority="181" operator="notEqual">
      <formula>$D$67</formula>
    </cfRule>
  </conditionalFormatting>
  <conditionalFormatting sqref="J48">
    <cfRule type="cellIs" dxfId="69" priority="170" operator="notEqual">
      <formula>I48</formula>
    </cfRule>
  </conditionalFormatting>
  <conditionalFormatting sqref="J52">
    <cfRule type="cellIs" dxfId="68" priority="168" operator="notEqual">
      <formula>I52</formula>
    </cfRule>
  </conditionalFormatting>
  <conditionalFormatting sqref="J51">
    <cfRule type="cellIs" dxfId="67" priority="167" operator="notEqual">
      <formula>I51</formula>
    </cfRule>
  </conditionalFormatting>
  <conditionalFormatting sqref="J68">
    <cfRule type="cellIs" dxfId="66" priority="150" operator="notEqual">
      <formula>I68</formula>
    </cfRule>
  </conditionalFormatting>
  <conditionalFormatting sqref="J69">
    <cfRule type="cellIs" dxfId="65" priority="147" operator="notEqual">
      <formula>I69</formula>
    </cfRule>
  </conditionalFormatting>
  <conditionalFormatting sqref="J82">
    <cfRule type="cellIs" dxfId="64" priority="134" operator="notEqual">
      <formula>I82</formula>
    </cfRule>
  </conditionalFormatting>
  <conditionalFormatting sqref="K65">
    <cfRule type="cellIs" dxfId="63" priority="89" operator="notEqual">
      <formula>J65</formula>
    </cfRule>
  </conditionalFormatting>
  <conditionalFormatting sqref="J65">
    <cfRule type="cellIs" dxfId="62" priority="88" operator="notEqual">
      <formula>I65</formula>
    </cfRule>
  </conditionalFormatting>
  <conditionalFormatting sqref="K66">
    <cfRule type="cellIs" dxfId="61" priority="86" operator="notEqual">
      <formula>J66</formula>
    </cfRule>
  </conditionalFormatting>
  <conditionalFormatting sqref="J66">
    <cfRule type="cellIs" dxfId="60" priority="87" operator="notEqual">
      <formula>I66</formula>
    </cfRule>
  </conditionalFormatting>
  <conditionalFormatting sqref="J49">
    <cfRule type="cellIs" dxfId="59" priority="85" operator="notEqual">
      <formula>I49</formula>
    </cfRule>
  </conditionalFormatting>
  <conditionalFormatting sqref="K49">
    <cfRule type="cellIs" dxfId="58" priority="84" operator="notEqual">
      <formula>J49</formula>
    </cfRule>
  </conditionalFormatting>
  <conditionalFormatting sqref="J67">
    <cfRule type="cellIs" dxfId="57" priority="82" operator="notEqual">
      <formula>I67</formula>
    </cfRule>
  </conditionalFormatting>
  <conditionalFormatting sqref="K67">
    <cfRule type="cellIs" dxfId="56" priority="81" operator="notEqual">
      <formula>J67</formula>
    </cfRule>
  </conditionalFormatting>
  <conditionalFormatting sqref="O48:P52">
    <cfRule type="cellIs" dxfId="55" priority="80" operator="notEqual">
      <formula>0</formula>
    </cfRule>
  </conditionalFormatting>
  <conditionalFormatting sqref="J50">
    <cfRule type="cellIs" dxfId="54" priority="79" operator="notEqual">
      <formula>I50</formula>
    </cfRule>
  </conditionalFormatting>
  <conditionalFormatting sqref="K50">
    <cfRule type="cellIs" dxfId="53" priority="78" operator="notEqual">
      <formula>J50</formula>
    </cfRule>
  </conditionalFormatting>
  <conditionalFormatting sqref="E57">
    <cfRule type="cellIs" dxfId="52" priority="77" operator="notEqual">
      <formula>D57</formula>
    </cfRule>
  </conditionalFormatting>
  <conditionalFormatting sqref="K54">
    <cfRule type="cellIs" dxfId="51" priority="76" operator="notEqual">
      <formula>J54</formula>
    </cfRule>
  </conditionalFormatting>
  <conditionalFormatting sqref="J54">
    <cfRule type="cellIs" dxfId="50" priority="75" operator="notEqual">
      <formula>I54</formula>
    </cfRule>
  </conditionalFormatting>
  <conditionalFormatting sqref="P60">
    <cfRule type="cellIs" dxfId="49" priority="73" operator="notEqual">
      <formula>O60</formula>
    </cfRule>
  </conditionalFormatting>
  <conditionalFormatting sqref="P81">
    <cfRule type="cellIs" dxfId="48" priority="72" operator="notEqual">
      <formula>O81</formula>
    </cfRule>
  </conditionalFormatting>
  <conditionalFormatting sqref="J75">
    <cfRule type="cellIs" dxfId="47" priority="68" operator="notEqual">
      <formula>I75</formula>
    </cfRule>
  </conditionalFormatting>
  <conditionalFormatting sqref="J59">
    <cfRule type="cellIs" dxfId="46" priority="64" operator="notEqual">
      <formula>I59</formula>
    </cfRule>
  </conditionalFormatting>
  <conditionalFormatting sqref="K75">
    <cfRule type="cellIs" dxfId="45" priority="67" operator="notEqual">
      <formula>J75</formula>
    </cfRule>
  </conditionalFormatting>
  <conditionalFormatting sqref="J71">
    <cfRule type="cellIs" dxfId="44" priority="66" operator="notEqual">
      <formula>I71</formula>
    </cfRule>
  </conditionalFormatting>
  <conditionalFormatting sqref="K71">
    <cfRule type="cellIs" dxfId="43" priority="65" operator="notEqual">
      <formula>J71</formula>
    </cfRule>
  </conditionalFormatting>
  <conditionalFormatting sqref="K59">
    <cfRule type="cellIs" dxfId="42" priority="63" operator="notEqual">
      <formula>J59</formula>
    </cfRule>
  </conditionalFormatting>
  <conditionalFormatting sqref="J61">
    <cfRule type="cellIs" dxfId="41" priority="62" operator="notEqual">
      <formula>I61</formula>
    </cfRule>
  </conditionalFormatting>
  <conditionalFormatting sqref="K61">
    <cfRule type="cellIs" dxfId="40" priority="61" operator="notEqual">
      <formula>J61</formula>
    </cfRule>
  </conditionalFormatting>
  <conditionalFormatting sqref="P67">
    <cfRule type="cellIs" dxfId="39" priority="58" operator="notEqual">
      <formula>O67</formula>
    </cfRule>
  </conditionalFormatting>
  <conditionalFormatting sqref="P79">
    <cfRule type="cellIs" dxfId="38" priority="57" operator="notEqual">
      <formula>O79</formula>
    </cfRule>
  </conditionalFormatting>
  <conditionalFormatting sqref="E68">
    <cfRule type="cellIs" dxfId="37" priority="55" operator="notEqual">
      <formula>$D$68</formula>
    </cfRule>
  </conditionalFormatting>
  <conditionalFormatting sqref="E69">
    <cfRule type="cellIs" dxfId="36" priority="54" operator="notEqual">
      <formula>$D$69</formula>
    </cfRule>
  </conditionalFormatting>
  <conditionalFormatting sqref="J84">
    <cfRule type="cellIs" dxfId="35" priority="51" operator="notEqual">
      <formula>I84</formula>
    </cfRule>
  </conditionalFormatting>
  <conditionalFormatting sqref="K84">
    <cfRule type="cellIs" dxfId="34" priority="50" operator="notEqual">
      <formula>J84</formula>
    </cfRule>
  </conditionalFormatting>
  <conditionalFormatting sqref="K79">
    <cfRule type="cellIs" dxfId="33" priority="46" operator="notEqual">
      <formula>J79</formula>
    </cfRule>
  </conditionalFormatting>
  <conditionalFormatting sqref="J79">
    <cfRule type="cellIs" dxfId="32" priority="47" operator="notEqual">
      <formula>I79</formula>
    </cfRule>
  </conditionalFormatting>
  <conditionalFormatting sqref="J56">
    <cfRule type="cellIs" dxfId="31" priority="44" operator="notEqual">
      <formula>I56</formula>
    </cfRule>
  </conditionalFormatting>
  <conditionalFormatting sqref="K56">
    <cfRule type="cellIs" dxfId="30" priority="43" operator="notEqual">
      <formula>J56</formula>
    </cfRule>
  </conditionalFormatting>
  <conditionalFormatting sqref="K74">
    <cfRule type="cellIs" dxfId="29" priority="41" operator="notEqual">
      <formula>J74</formula>
    </cfRule>
  </conditionalFormatting>
  <conditionalFormatting sqref="J74">
    <cfRule type="cellIs" dxfId="28" priority="42" operator="notEqual">
      <formula>I74</formula>
    </cfRule>
  </conditionalFormatting>
  <conditionalFormatting sqref="J80">
    <cfRule type="cellIs" dxfId="27" priority="37" operator="notEqual">
      <formula>I80</formula>
    </cfRule>
  </conditionalFormatting>
  <conditionalFormatting sqref="K80">
    <cfRule type="cellIs" dxfId="26" priority="36" operator="notEqual">
      <formula>J80</formula>
    </cfRule>
  </conditionalFormatting>
  <conditionalFormatting sqref="E58">
    <cfRule type="cellIs" dxfId="25" priority="35" operator="notEqual">
      <formula>D58</formula>
    </cfRule>
  </conditionalFormatting>
  <conditionalFormatting sqref="O54:P59">
    <cfRule type="cellIs" dxfId="24" priority="32" operator="notEqual">
      <formula>0</formula>
    </cfRule>
  </conditionalFormatting>
  <conditionalFormatting sqref="K55">
    <cfRule type="cellIs" dxfId="23" priority="30" operator="notEqual">
      <formula>J55</formula>
    </cfRule>
  </conditionalFormatting>
  <conditionalFormatting sqref="J55">
    <cfRule type="cellIs" dxfId="22" priority="29" operator="notEqual">
      <formula>I55</formula>
    </cfRule>
  </conditionalFormatting>
  <conditionalFormatting sqref="J72">
    <cfRule type="cellIs" dxfId="21" priority="28" operator="notEqual">
      <formula>I72</formula>
    </cfRule>
  </conditionalFormatting>
  <conditionalFormatting sqref="K72">
    <cfRule type="cellIs" dxfId="20" priority="27" operator="notEqual">
      <formula>J72</formula>
    </cfRule>
  </conditionalFormatting>
  <conditionalFormatting sqref="E54">
    <cfRule type="cellIs" dxfId="19" priority="26" operator="notEqual">
      <formula>D54</formula>
    </cfRule>
  </conditionalFormatting>
  <conditionalFormatting sqref="J57">
    <cfRule type="cellIs" dxfId="18" priority="25" operator="notEqual">
      <formula>I57</formula>
    </cfRule>
  </conditionalFormatting>
  <conditionalFormatting sqref="K57">
    <cfRule type="cellIs" dxfId="17" priority="24" operator="notEqual">
      <formula>J57</formula>
    </cfRule>
  </conditionalFormatting>
  <conditionalFormatting sqref="O63:P66">
    <cfRule type="cellIs" dxfId="16" priority="23" operator="notEqual">
      <formula>0</formula>
    </cfRule>
  </conditionalFormatting>
  <conditionalFormatting sqref="E75">
    <cfRule type="cellIs" dxfId="15" priority="20" operator="notEqual">
      <formula>$D$75</formula>
    </cfRule>
  </conditionalFormatting>
  <conditionalFormatting sqref="E76">
    <cfRule type="cellIs" dxfId="14" priority="19" operator="notEqual">
      <formula>$D$76</formula>
    </cfRule>
  </conditionalFormatting>
  <conditionalFormatting sqref="E77">
    <cfRule type="cellIs" dxfId="13" priority="18" operator="notEqual">
      <formula>$D$77</formula>
    </cfRule>
  </conditionalFormatting>
  <conditionalFormatting sqref="E74">
    <cfRule type="cellIs" dxfId="12" priority="22" operator="notEqual">
      <formula>$D$74</formula>
    </cfRule>
  </conditionalFormatting>
  <conditionalFormatting sqref="O70:P78">
    <cfRule type="cellIs" dxfId="11" priority="12" operator="notEqual">
      <formula>0</formula>
    </cfRule>
  </conditionalFormatting>
  <conditionalFormatting sqref="E86">
    <cfRule type="cellIs" dxfId="10" priority="11" operator="notEqual">
      <formula>$D$86</formula>
    </cfRule>
  </conditionalFormatting>
  <conditionalFormatting sqref="E88">
    <cfRule type="cellIs" dxfId="9" priority="10" operator="notEqual">
      <formula>$D88</formula>
    </cfRule>
  </conditionalFormatting>
  <conditionalFormatting sqref="E82">
    <cfRule type="cellIs" dxfId="8" priority="9" operator="notEqual">
      <formula>$D82</formula>
    </cfRule>
  </conditionalFormatting>
  <conditionalFormatting sqref="E84">
    <cfRule type="cellIs" dxfId="7" priority="8" operator="notEqual">
      <formula>$D84</formula>
    </cfRule>
  </conditionalFormatting>
  <conditionalFormatting sqref="E79">
    <cfRule type="cellIs" dxfId="6" priority="7" operator="notEqual">
      <formula>$D79</formula>
    </cfRule>
  </conditionalFormatting>
  <conditionalFormatting sqref="E80">
    <cfRule type="cellIs" dxfId="5" priority="6" operator="notEqual">
      <formula>$D80</formula>
    </cfRule>
  </conditionalFormatting>
  <conditionalFormatting sqref="E81">
    <cfRule type="cellIs" dxfId="4" priority="5" operator="notEqual">
      <formula>$D81</formula>
    </cfRule>
  </conditionalFormatting>
  <conditionalFormatting sqref="J58">
    <cfRule type="cellIs" dxfId="3" priority="4" operator="notEqual">
      <formula>I58</formula>
    </cfRule>
  </conditionalFormatting>
  <conditionalFormatting sqref="K58">
    <cfRule type="cellIs" dxfId="2" priority="3" operator="notEqual">
      <formula>J58</formula>
    </cfRule>
  </conditionalFormatting>
  <conditionalFormatting sqref="J73">
    <cfRule type="cellIs" dxfId="1" priority="2" operator="notEqual">
      <formula>I73</formula>
    </cfRule>
  </conditionalFormatting>
  <conditionalFormatting sqref="K73">
    <cfRule type="cellIs" dxfId="0" priority="1" operator="notEqual">
      <formula>J73</formula>
    </cfRule>
  </conditionalFormatting>
  <dataValidations disablePrompts="1" count="4">
    <dataValidation type="decimal" allowBlank="1" showInputMessage="1" showErrorMessage="1" sqref="E7" xr:uid="{00000000-0002-0000-0000-000000000000}">
      <formula1>0</formula1>
      <formula2>1</formula2>
    </dataValidation>
    <dataValidation type="decimal" operator="greaterThanOrEqual" allowBlank="1" showInputMessage="1" showErrorMessage="1" sqref="K17:K18 K29:K30 K33:K34 K21:K22 K37:K38 K25:K26 E16:E17 O23 E19 O25 P26 E38 P34 O36 P37 P32 O31 E41 O28 P29 E22 E29 O16 E35 O20 P21" xr:uid="{F2411E30-E3CA-4C7D-92EB-1288CCBDA7F8}">
      <formula1>0</formula1>
    </dataValidation>
    <dataValidation type="whole" operator="greaterThanOrEqual" allowBlank="1" showInputMessage="1" showErrorMessage="1" sqref="E18 E23" xr:uid="{60202779-B581-46D3-AE12-1EDA50A89462}">
      <formula1>1</formula1>
    </dataValidation>
    <dataValidation type="decimal" showInputMessage="1" showErrorMessage="1" sqref="E40 E26 E37 E31 E34" xr:uid="{9B718415-D4AD-494D-A88A-86FEDB2FE414}">
      <formula1>0</formula1>
      <formula2>1</formula2>
    </dataValidation>
  </dataValidations>
  <pageMargins left="0.7" right="0.7" top="0.75" bottom="0.75" header="0.3" footer="0.3"/>
  <pageSetup scale="37" orientation="portrait" r:id="rId1"/>
  <rowBreaks count="1" manualBreakCount="1">
    <brk id="42" max="16" man="1"/>
  </rowBreaks>
  <ignoredErrors>
    <ignoredError sqref="J72:K72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F1A70-5A0B-4464-8513-B39E9DC155CF}">
  <sheetPr>
    <pageSetUpPr autoPageBreaks="0"/>
  </sheetPr>
  <dimension ref="B2:N56"/>
  <sheetViews>
    <sheetView showGridLines="0" tabSelected="1" zoomScaleNormal="100" zoomScaleSheetLayoutView="100" workbookViewId="0">
      <selection activeCell="B2" sqref="B2"/>
    </sheetView>
  </sheetViews>
  <sheetFormatPr defaultRowHeight="15.75" x14ac:dyDescent="0.25"/>
  <cols>
    <col min="1" max="2" width="2.7109375" style="94" customWidth="1"/>
    <col min="3" max="3" width="28.140625" style="94" bestFit="1" customWidth="1"/>
    <col min="4" max="7" width="10.7109375" style="94" customWidth="1"/>
    <col min="8" max="9" width="2.7109375" style="94" customWidth="1"/>
    <col min="10" max="10" width="22.140625" style="94" bestFit="1" customWidth="1"/>
    <col min="11" max="14" width="10.7109375" style="94" customWidth="1"/>
    <col min="15" max="16" width="2.7109375" style="94" customWidth="1"/>
    <col min="17" max="21" width="10.7109375" style="94" customWidth="1"/>
    <col min="22" max="16384" width="9.140625" style="94"/>
  </cols>
  <sheetData>
    <row r="2" spans="2:14" ht="18.75" x14ac:dyDescent="0.3">
      <c r="B2" s="30" t="s">
        <v>147</v>
      </c>
    </row>
    <row r="3" spans="2:14" x14ac:dyDescent="0.25">
      <c r="B3" s="94" t="s">
        <v>13</v>
      </c>
    </row>
    <row r="5" spans="2:14" x14ac:dyDescent="0.25">
      <c r="B5" s="39" t="s">
        <v>30</v>
      </c>
      <c r="C5" s="40"/>
      <c r="D5" s="40"/>
      <c r="E5" s="41"/>
      <c r="F5" s="41"/>
      <c r="G5" s="41"/>
      <c r="H5" s="41"/>
      <c r="I5" s="41"/>
      <c r="J5" s="41"/>
      <c r="K5" s="41"/>
      <c r="L5" s="41"/>
      <c r="M5" s="41"/>
      <c r="N5" s="41"/>
    </row>
    <row r="7" spans="2:14" x14ac:dyDescent="0.25">
      <c r="C7" s="94" t="s">
        <v>15</v>
      </c>
      <c r="G7" s="33">
        <v>0.25</v>
      </c>
    </row>
    <row r="8" spans="2:14" x14ac:dyDescent="0.25">
      <c r="C8" s="94" t="s">
        <v>148</v>
      </c>
      <c r="G8" s="35">
        <v>100</v>
      </c>
    </row>
    <row r="10" spans="2:14" x14ac:dyDescent="0.25">
      <c r="B10" s="106"/>
      <c r="C10" s="106"/>
      <c r="D10" s="106"/>
      <c r="E10" s="106"/>
      <c r="F10" s="106"/>
      <c r="G10" s="106"/>
      <c r="I10" s="109"/>
      <c r="J10" s="109"/>
      <c r="K10" s="109"/>
      <c r="L10" s="109"/>
      <c r="M10" s="109"/>
      <c r="N10" s="109"/>
    </row>
    <row r="11" spans="2:14" x14ac:dyDescent="0.25">
      <c r="B11" s="31" t="s">
        <v>1</v>
      </c>
      <c r="C11" s="107"/>
      <c r="D11" s="107" t="s">
        <v>29</v>
      </c>
      <c r="E11" s="107" t="s">
        <v>27</v>
      </c>
      <c r="F11" s="107" t="s">
        <v>28</v>
      </c>
      <c r="G11" s="107" t="s">
        <v>145</v>
      </c>
      <c r="I11" s="110"/>
      <c r="J11" s="111"/>
      <c r="K11" s="111"/>
      <c r="L11" s="111"/>
      <c r="M11" s="111"/>
      <c r="N11" s="111"/>
    </row>
    <row r="13" spans="2:14" x14ac:dyDescent="0.25">
      <c r="C13" s="1" t="s">
        <v>81</v>
      </c>
      <c r="E13" s="112">
        <v>100</v>
      </c>
      <c r="F13" s="112">
        <v>-200</v>
      </c>
      <c r="G13" s="112">
        <v>300</v>
      </c>
      <c r="J13" s="94" t="s">
        <v>149</v>
      </c>
      <c r="L13" s="27"/>
      <c r="M13" s="27"/>
      <c r="N13" s="27"/>
    </row>
    <row r="14" spans="2:14" x14ac:dyDescent="0.25">
      <c r="C14" s="95" t="s">
        <v>19</v>
      </c>
      <c r="E14" s="14"/>
      <c r="F14" s="14"/>
      <c r="G14" s="14"/>
      <c r="J14" s="94" t="s">
        <v>150</v>
      </c>
      <c r="L14" s="14"/>
      <c r="M14" s="14"/>
      <c r="N14" s="14"/>
    </row>
    <row r="16" spans="2:14" x14ac:dyDescent="0.25">
      <c r="C16" s="94" t="s">
        <v>151</v>
      </c>
      <c r="E16" s="101"/>
      <c r="F16" s="14"/>
      <c r="G16" s="14"/>
      <c r="H16" s="14"/>
      <c r="J16" s="94" t="s">
        <v>152</v>
      </c>
    </row>
    <row r="17" spans="2:14" x14ac:dyDescent="0.25">
      <c r="C17" s="95" t="s">
        <v>153</v>
      </c>
      <c r="E17" s="14"/>
      <c r="F17" s="14"/>
      <c r="G17" s="14"/>
      <c r="H17" s="14"/>
      <c r="J17" s="94" t="s">
        <v>154</v>
      </c>
    </row>
    <row r="18" spans="2:14" x14ac:dyDescent="0.25">
      <c r="C18" s="95" t="s">
        <v>155</v>
      </c>
      <c r="E18" s="101"/>
      <c r="F18" s="101"/>
      <c r="G18" s="101"/>
      <c r="H18" s="101"/>
      <c r="J18" s="94" t="s">
        <v>156</v>
      </c>
    </row>
    <row r="19" spans="2:14" x14ac:dyDescent="0.25">
      <c r="C19" s="22" t="s">
        <v>157</v>
      </c>
      <c r="D19" s="113"/>
      <c r="E19" s="17"/>
      <c r="F19" s="17"/>
      <c r="G19" s="17"/>
      <c r="H19" s="69"/>
      <c r="J19" s="94" t="s">
        <v>158</v>
      </c>
    </row>
    <row r="20" spans="2:14" x14ac:dyDescent="0.25">
      <c r="E20" s="101"/>
      <c r="F20" s="101"/>
      <c r="G20" s="101"/>
      <c r="H20" s="101"/>
    </row>
    <row r="21" spans="2:14" x14ac:dyDescent="0.25">
      <c r="C21" s="1" t="s">
        <v>159</v>
      </c>
      <c r="E21" s="25"/>
      <c r="F21" s="25"/>
      <c r="G21" s="25"/>
      <c r="H21" s="25"/>
    </row>
    <row r="23" spans="2:14" x14ac:dyDescent="0.25">
      <c r="C23" s="94" t="s">
        <v>143</v>
      </c>
      <c r="E23" s="101"/>
      <c r="F23" s="101"/>
      <c r="G23" s="101"/>
    </row>
    <row r="25" spans="2:14" x14ac:dyDescent="0.25">
      <c r="C25" s="1" t="s">
        <v>160</v>
      </c>
      <c r="E25" s="69"/>
      <c r="F25" s="69"/>
      <c r="G25" s="69"/>
      <c r="J25" s="94" t="s">
        <v>161</v>
      </c>
    </row>
    <row r="26" spans="2:14" x14ac:dyDescent="0.25">
      <c r="J26" s="94" t="s">
        <v>162</v>
      </c>
    </row>
    <row r="27" spans="2:14" x14ac:dyDescent="0.25">
      <c r="C27" s="94" t="s">
        <v>163</v>
      </c>
      <c r="D27" s="101"/>
      <c r="E27" s="101"/>
      <c r="F27" s="101"/>
      <c r="G27" s="101"/>
    </row>
    <row r="29" spans="2:14" x14ac:dyDescent="0.25">
      <c r="B29" s="10" t="s">
        <v>38</v>
      </c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</row>
    <row r="31" spans="2:14" x14ac:dyDescent="0.25">
      <c r="C31" s="1" t="s">
        <v>164</v>
      </c>
    </row>
    <row r="32" spans="2:14" x14ac:dyDescent="0.25">
      <c r="C32" s="1" t="s">
        <v>165</v>
      </c>
    </row>
    <row r="34" spans="3:3" x14ac:dyDescent="0.25">
      <c r="C34" s="94" t="s">
        <v>166</v>
      </c>
    </row>
    <row r="36" spans="3:3" x14ac:dyDescent="0.25">
      <c r="C36" s="1" t="s">
        <v>167</v>
      </c>
    </row>
    <row r="37" spans="3:3" x14ac:dyDescent="0.25">
      <c r="C37" s="94" t="s">
        <v>168</v>
      </c>
    </row>
    <row r="39" spans="3:3" x14ac:dyDescent="0.25">
      <c r="C39" s="1" t="s">
        <v>169</v>
      </c>
    </row>
    <row r="40" spans="3:3" x14ac:dyDescent="0.25">
      <c r="C40" s="94" t="s">
        <v>170</v>
      </c>
    </row>
    <row r="42" spans="3:3" x14ac:dyDescent="0.25">
      <c r="C42" s="1" t="s">
        <v>171</v>
      </c>
    </row>
    <row r="43" spans="3:3" x14ac:dyDescent="0.25">
      <c r="C43" s="94" t="s">
        <v>172</v>
      </c>
    </row>
    <row r="45" spans="3:3" x14ac:dyDescent="0.25">
      <c r="C45" s="1" t="s">
        <v>173</v>
      </c>
    </row>
    <row r="46" spans="3:3" x14ac:dyDescent="0.25">
      <c r="C46" s="94" t="s">
        <v>174</v>
      </c>
    </row>
    <row r="48" spans="3:3" x14ac:dyDescent="0.25">
      <c r="C48" s="1" t="s">
        <v>175</v>
      </c>
    </row>
    <row r="49" spans="3:3" x14ac:dyDescent="0.25">
      <c r="C49" s="94" t="s">
        <v>176</v>
      </c>
    </row>
    <row r="51" spans="3:3" x14ac:dyDescent="0.25">
      <c r="C51" s="94" t="s">
        <v>177</v>
      </c>
    </row>
    <row r="53" spans="3:3" x14ac:dyDescent="0.25">
      <c r="C53" s="1" t="s">
        <v>178</v>
      </c>
    </row>
    <row r="55" spans="3:3" x14ac:dyDescent="0.25">
      <c r="C55" s="1" t="s">
        <v>179</v>
      </c>
    </row>
    <row r="56" spans="3:3" x14ac:dyDescent="0.25">
      <c r="C56" s="94" t="s">
        <v>180</v>
      </c>
    </row>
  </sheetData>
  <dataValidations disablePrompts="1" count="2">
    <dataValidation type="decimal" operator="greaterThanOrEqual" allowBlank="1" showInputMessage="1" showErrorMessage="1" sqref="G8" xr:uid="{A444042E-DA0C-4851-A5A9-B963ABFFE9E3}">
      <formula1>0</formula1>
    </dataValidation>
    <dataValidation type="decimal" allowBlank="1" showInputMessage="1" showErrorMessage="1" sqref="G7" xr:uid="{2267C7A3-69FF-46DB-827B-649D2C5F9194}">
      <formula1>0</formula1>
      <formula2>1</formula2>
    </dataValidation>
  </dataValidations>
  <pageMargins left="0.7" right="0.7" top="0.75" bottom="0.75" header="0.3" footer="0.3"/>
  <pageSetup scale="60" orientation="portrait" r:id="rId1"/>
  <rowBreaks count="1" manualBreakCount="1">
    <brk id="2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NOLs</vt:lpstr>
      <vt:lpstr>Detail</vt:lpstr>
      <vt:lpstr>Initial_Cash</vt:lpstr>
      <vt:lpstr>Detail!Print_Area</vt:lpstr>
      <vt:lpstr>NOLs!Print_Area</vt:lpstr>
      <vt:lpstr>Share_Count</vt:lpstr>
      <vt:lpstr>Share_Price</vt:lpstr>
      <vt:lpstr>Tax_Rate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Brian DeChesare</cp:lastModifiedBy>
  <dcterms:created xsi:type="dcterms:W3CDTF">2014-03-23T05:39:11Z</dcterms:created>
  <dcterms:modified xsi:type="dcterms:W3CDTF">2020-09-23T04:07:12Z</dcterms:modified>
</cp:coreProperties>
</file>